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ea de Trabalho\PAVIMENTOS\PAV, PORTELINHA\"/>
    </mc:Choice>
  </mc:AlternateContent>
  <bookViews>
    <workbookView xWindow="0" yWindow="0" windowWidth="28800" windowHeight="11445" tabRatio="924"/>
  </bookViews>
  <sheets>
    <sheet name="Orçamento" sheetId="1" r:id="rId1"/>
    <sheet name="M. Calculo " sheetId="12" r:id="rId2"/>
    <sheet name="CRONOGRAMA" sheetId="13" r:id="rId3"/>
    <sheet name="COMPOSIÇÃO" sheetId="2" r:id="rId4"/>
    <sheet name="BDI DESONERADO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R" localSheetId="4">[1]RESUMO!#REF!</definedName>
    <definedName name="\R" localSheetId="2">[1]RESUMO!#REF!</definedName>
    <definedName name="\R" localSheetId="1">[1]RESUMO!#REF!</definedName>
    <definedName name="\R">[1]RESUMO!#REF!</definedName>
    <definedName name="_xlnm._FilterDatabase" localSheetId="0" hidden="1">Orçamento!$A$7:$I$200</definedName>
    <definedName name="ACESS">'[2]TABELA 2011'!$A$1:$E$20</definedName>
    <definedName name="_xlnm.Print_Area" localSheetId="4">'BDI DESONERADO'!$A$1:$C$36</definedName>
    <definedName name="_xlnm.Print_Area" localSheetId="3">COMPOSIÇÃO!$A$1:$G$15</definedName>
    <definedName name="_xlnm.Print_Area" localSheetId="2">CRONOGRAMA!$A$1:$J$86</definedName>
    <definedName name="_xlnm.Print_Area" localSheetId="1">'M. Calculo '!$A$1:$R$590</definedName>
    <definedName name="_xlnm.Print_Area" localSheetId="0">Orçamento!$A$1:$I$200</definedName>
    <definedName name="_xlnm.Print_Area">#REF!</definedName>
    <definedName name="asfalsto" localSheetId="4">#REF!</definedName>
    <definedName name="asfalsto" localSheetId="2">#REF!</definedName>
    <definedName name="asfalsto" localSheetId="1">#REF!</definedName>
    <definedName name="asfalsto">#REF!</definedName>
    <definedName name="Elétrico" localSheetId="4">#REF!</definedName>
    <definedName name="Elétrico" localSheetId="2">#REF!</definedName>
    <definedName name="Elétrico" localSheetId="1">#REF!</definedName>
    <definedName name="Elétrico">#REF!</definedName>
    <definedName name="Equip" localSheetId="4">#REF!</definedName>
    <definedName name="Equip" localSheetId="2">#REF!</definedName>
    <definedName name="Equip" localSheetId="1">#REF!</definedName>
    <definedName name="Equip">#REF!</definedName>
    <definedName name="Equipamentos">[3]Insumos!$A$22:$D$40</definedName>
    <definedName name="fasegrhs" localSheetId="4">#REF!</definedName>
    <definedName name="fasegrhs" localSheetId="2">#REF!</definedName>
    <definedName name="fasegrhs" localSheetId="1">#REF!</definedName>
    <definedName name="fasegrhs">#REF!</definedName>
    <definedName name="Ferro" localSheetId="4">#REF!</definedName>
    <definedName name="Ferro" localSheetId="2">#REF!</definedName>
    <definedName name="Ferro" localSheetId="1">#REF!</definedName>
    <definedName name="Ferro">#REF!</definedName>
    <definedName name="MAIA">[2]MC!$A$9:$I$126</definedName>
    <definedName name="MaodeObra">[3]Insumos!$A$2:$E$14</definedName>
    <definedName name="mcalculop" localSheetId="4">#REF!</definedName>
    <definedName name="mcalculop" localSheetId="1">#REF!</definedName>
    <definedName name="mcalculop">#REF!</definedName>
    <definedName name="Medidor" localSheetId="4">#REF!</definedName>
    <definedName name="Medidor" localSheetId="2">#REF!</definedName>
    <definedName name="Medidor" localSheetId="1">#REF!</definedName>
    <definedName name="Medidor">#REF!</definedName>
    <definedName name="PassaExtenso" localSheetId="1">[4]!PassaExtenso</definedName>
    <definedName name="PassaExtenso">[4]!PassaExtenso</definedName>
    <definedName name="Serviços">'[3]SERVIÇOS BÁSICOS'!$A$5:$C$30</definedName>
    <definedName name="SQD" localSheetId="4">#REF!</definedName>
    <definedName name="SQD" localSheetId="1">#REF!</definedName>
    <definedName name="SQD">#REF!</definedName>
    <definedName name="SSSSSSSSSSSSSSSSSSSSSSSSSSSSSSSSSSSSSSSSSSSSS" localSheetId="1">[4]!PassaExtenso</definedName>
    <definedName name="SSSSSSSSSSSSSSSSSSSSSSSSSSSSSSSSSSSSSSSSSSSSS">[4]!PassaExtenso</definedName>
    <definedName name="tabcompesa">[5]tabcompesa!$C$11:$M$891</definedName>
    <definedName name="TABELA">'[6]PLANILHA FONTE'!$B$2:$G$290</definedName>
    <definedName name="tabelacompesa" localSheetId="4">#REF!</definedName>
    <definedName name="tabelacompesa" localSheetId="2">#REF!</definedName>
    <definedName name="tabelacompesa" localSheetId="1">#REF!</definedName>
    <definedName name="tabelacompesa">#REF!</definedName>
    <definedName name="tabeladnocs" localSheetId="4">#REF!</definedName>
    <definedName name="tabeladnocs" localSheetId="2">#REF!</definedName>
    <definedName name="tabeladnocs" localSheetId="1">#REF!</definedName>
    <definedName name="tabeladnocs">#REF!</definedName>
    <definedName name="TABPRECO">'[7]TABELA COMPESA'!$C$11:$M$892</definedName>
    <definedName name="_xlnm.Print_Titles" localSheetId="4">#REF!</definedName>
    <definedName name="_xlnm.Print_Titles" localSheetId="1">'M. Calculo '!$1:$10</definedName>
    <definedName name="_xlnm.Print_Titles" localSheetId="0">Orçamento!$7:$7</definedName>
    <definedName name="_xlnm.Print_Titles">#REF!</definedName>
    <definedName name="Veículo">[3]Insumos!$A$16:$D$20</definedName>
    <definedName name="WQSADEWFGARTYS56YUS56IU6YJUZTGH\RFGE" localSheetId="4">#REF!</definedName>
    <definedName name="WQSADEWFGARTYS56YUS56IU6YJUZTGH\RFGE" localSheetId="1">#REF!</definedName>
    <definedName name="WQSADEWFGARTYS56YUS56IU6YJUZTGH\RFG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N179" i="1"/>
  <c r="N170" i="1"/>
  <c r="N161" i="1"/>
  <c r="N152" i="1"/>
  <c r="N143" i="1"/>
  <c r="N134" i="1"/>
  <c r="N125" i="1"/>
  <c r="N116" i="1"/>
  <c r="N107" i="1"/>
  <c r="N98" i="1"/>
  <c r="N89" i="1"/>
  <c r="N80" i="1"/>
  <c r="N71" i="1"/>
  <c r="N62" i="1"/>
  <c r="N53" i="1"/>
  <c r="N44" i="1"/>
  <c r="N35" i="1"/>
  <c r="N26" i="1"/>
  <c r="N17" i="1"/>
  <c r="I108" i="1"/>
  <c r="I99" i="1"/>
  <c r="I90" i="1"/>
  <c r="I81" i="1"/>
  <c r="I72" i="1"/>
  <c r="I63" i="1"/>
  <c r="I54" i="1"/>
  <c r="I45" i="1"/>
  <c r="I36" i="1"/>
  <c r="I27" i="1"/>
  <c r="I18" i="1"/>
  <c r="I15" i="1"/>
  <c r="I14" i="2"/>
  <c r="I13" i="2"/>
  <c r="I12" i="2"/>
  <c r="I11" i="2"/>
  <c r="I10" i="2"/>
  <c r="I9" i="2"/>
  <c r="I199" i="1"/>
  <c r="I198" i="1"/>
  <c r="I197" i="1"/>
  <c r="I196" i="1"/>
  <c r="I195" i="1"/>
  <c r="I10" i="1"/>
  <c r="I9" i="1"/>
  <c r="N201" i="1" l="1"/>
  <c r="I12" i="1"/>
  <c r="Y475" i="12"/>
  <c r="I192" i="1"/>
  <c r="I191" i="1"/>
  <c r="I190" i="1"/>
  <c r="I189" i="1"/>
  <c r="I188" i="1"/>
  <c r="I187" i="1"/>
  <c r="I186" i="1"/>
  <c r="I13" i="1"/>
  <c r="E199" i="1"/>
  <c r="E198" i="1"/>
  <c r="E197" i="1"/>
  <c r="E196" i="1"/>
  <c r="E195" i="1"/>
  <c r="E192" i="1"/>
  <c r="E191" i="1"/>
  <c r="E190" i="1"/>
  <c r="E189" i="1"/>
  <c r="E188" i="1"/>
  <c r="E187" i="1"/>
  <c r="E186" i="1"/>
  <c r="E183" i="1"/>
  <c r="E182" i="1"/>
  <c r="E181" i="1"/>
  <c r="E180" i="1"/>
  <c r="E179" i="1"/>
  <c r="E178" i="1"/>
  <c r="E177" i="1"/>
  <c r="E174" i="1"/>
  <c r="E173" i="1"/>
  <c r="E172" i="1"/>
  <c r="E171" i="1"/>
  <c r="E170" i="1"/>
  <c r="E169" i="1"/>
  <c r="E168" i="1"/>
  <c r="E165" i="1"/>
  <c r="E164" i="1"/>
  <c r="E163" i="1"/>
  <c r="E162" i="1"/>
  <c r="E161" i="1"/>
  <c r="E160" i="1"/>
  <c r="E159" i="1"/>
  <c r="E156" i="1"/>
  <c r="E155" i="1"/>
  <c r="E154" i="1"/>
  <c r="E153" i="1"/>
  <c r="E152" i="1"/>
  <c r="E151" i="1"/>
  <c r="E150" i="1"/>
  <c r="E147" i="1"/>
  <c r="E146" i="1"/>
  <c r="E145" i="1"/>
  <c r="E144" i="1"/>
  <c r="E143" i="1"/>
  <c r="E142" i="1"/>
  <c r="E141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0" i="1"/>
  <c r="E119" i="1"/>
  <c r="E118" i="1"/>
  <c r="Q346" i="12"/>
  <c r="E117" i="1"/>
  <c r="E116" i="1"/>
  <c r="E115" i="1"/>
  <c r="E114" i="1"/>
  <c r="E111" i="1"/>
  <c r="E110" i="1"/>
  <c r="E109" i="1"/>
  <c r="E108" i="1"/>
  <c r="E107" i="1"/>
  <c r="E106" i="1"/>
  <c r="E105" i="1"/>
  <c r="E102" i="1"/>
  <c r="E101" i="1"/>
  <c r="E100" i="1"/>
  <c r="E99" i="1"/>
  <c r="E98" i="1"/>
  <c r="E97" i="1"/>
  <c r="E96" i="1"/>
  <c r="E93" i="1"/>
  <c r="E92" i="1"/>
  <c r="E91" i="1"/>
  <c r="E90" i="1"/>
  <c r="E89" i="1"/>
  <c r="E88" i="1"/>
  <c r="E87" i="1"/>
  <c r="E84" i="1"/>
  <c r="E83" i="1"/>
  <c r="E82" i="1"/>
  <c r="E81" i="1"/>
  <c r="E80" i="1"/>
  <c r="E79" i="1"/>
  <c r="E78" i="1"/>
  <c r="E75" i="1"/>
  <c r="E74" i="1"/>
  <c r="E73" i="1"/>
  <c r="E72" i="1"/>
  <c r="E71" i="1"/>
  <c r="E70" i="1"/>
  <c r="E69" i="1"/>
  <c r="E66" i="1"/>
  <c r="E65" i="1"/>
  <c r="E64" i="1"/>
  <c r="E63" i="1"/>
  <c r="E62" i="1"/>
  <c r="E61" i="1"/>
  <c r="E60" i="1"/>
  <c r="E57" i="1"/>
  <c r="E56" i="1"/>
  <c r="E55" i="1"/>
  <c r="E54" i="1"/>
  <c r="E53" i="1"/>
  <c r="E52" i="1"/>
  <c r="E51" i="1"/>
  <c r="E48" i="1"/>
  <c r="E47" i="1"/>
  <c r="E46" i="1"/>
  <c r="E45" i="1"/>
  <c r="E44" i="1"/>
  <c r="E43" i="1"/>
  <c r="E42" i="1"/>
  <c r="E39" i="1"/>
  <c r="E38" i="1"/>
  <c r="E37" i="1"/>
  <c r="E36" i="1"/>
  <c r="E35" i="1"/>
  <c r="E34" i="1"/>
  <c r="E33" i="1"/>
  <c r="E30" i="1"/>
  <c r="E29" i="1"/>
  <c r="E28" i="1"/>
  <c r="E27" i="1"/>
  <c r="E26" i="1"/>
  <c r="E25" i="1"/>
  <c r="E24" i="1"/>
  <c r="E21" i="1"/>
  <c r="E20" i="1"/>
  <c r="E19" i="1"/>
  <c r="E18" i="1"/>
  <c r="E17" i="1"/>
  <c r="E16" i="1"/>
  <c r="E15" i="1"/>
  <c r="AB26" i="12"/>
  <c r="AC23" i="12"/>
  <c r="E10" i="1"/>
  <c r="I11" i="1" l="1"/>
  <c r="P11" i="13"/>
  <c r="Q586" i="12" l="1"/>
  <c r="Q577" i="12"/>
  <c r="R163" i="1" l="1"/>
  <c r="M20" i="13"/>
  <c r="K15" i="13"/>
  <c r="N17" i="13"/>
  <c r="N18" i="13" s="1"/>
  <c r="K188" i="1"/>
  <c r="L188" i="1" s="1"/>
  <c r="K179" i="1"/>
  <c r="L179" i="1" s="1"/>
  <c r="K170" i="1"/>
  <c r="L170" i="1" s="1"/>
  <c r="K187" i="1"/>
  <c r="L187" i="1" s="1"/>
  <c r="K178" i="1"/>
  <c r="L178" i="1" s="1"/>
  <c r="K169" i="1"/>
  <c r="L169" i="1" s="1"/>
  <c r="K192" i="1"/>
  <c r="L192" i="1" s="1"/>
  <c r="K183" i="1"/>
  <c r="L183" i="1" s="1"/>
  <c r="K174" i="1"/>
  <c r="L174" i="1" s="1"/>
  <c r="K24" i="1"/>
  <c r="L24" i="1" s="1"/>
  <c r="K15" i="1"/>
  <c r="L15" i="1" s="1"/>
  <c r="K186" i="1"/>
  <c r="L186" i="1" s="1"/>
  <c r="K177" i="1"/>
  <c r="L177" i="1" s="1"/>
  <c r="K168" i="1"/>
  <c r="L168" i="1" s="1"/>
  <c r="K193" i="1"/>
  <c r="L193" i="1" s="1"/>
  <c r="K184" i="1"/>
  <c r="L184" i="1" s="1"/>
  <c r="K175" i="1"/>
  <c r="L175" i="1" s="1"/>
  <c r="K191" i="1"/>
  <c r="L191" i="1" s="1"/>
  <c r="K182" i="1"/>
  <c r="L182" i="1" s="1"/>
  <c r="K173" i="1"/>
  <c r="L173" i="1" s="1"/>
  <c r="K190" i="1"/>
  <c r="L190" i="1" s="1"/>
  <c r="K181" i="1"/>
  <c r="L181" i="1" s="1"/>
  <c r="K172" i="1"/>
  <c r="L172" i="1" s="1"/>
  <c r="K189" i="1"/>
  <c r="L189" i="1" s="1"/>
  <c r="K180" i="1"/>
  <c r="L180" i="1" s="1"/>
  <c r="K171" i="1"/>
  <c r="L171" i="1" s="1"/>
  <c r="W578" i="12" l="1"/>
  <c r="Q557" i="12" l="1"/>
  <c r="Q554" i="12"/>
  <c r="Q553" i="12"/>
  <c r="Q551" i="12"/>
  <c r="Q589" i="12"/>
  <c r="Q583" i="12"/>
  <c r="Q580" i="12"/>
  <c r="Q579" i="12"/>
  <c r="Q533" i="12"/>
  <c r="I193" i="1"/>
  <c r="H193" i="1"/>
  <c r="H192" i="1"/>
  <c r="H191" i="1"/>
  <c r="H190" i="1"/>
  <c r="H189" i="1"/>
  <c r="H188" i="1"/>
  <c r="H187" i="1"/>
  <c r="H186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5" i="1"/>
  <c r="H175" i="1"/>
  <c r="H174" i="1"/>
  <c r="I174" i="1"/>
  <c r="I173" i="1"/>
  <c r="I172" i="1"/>
  <c r="H172" i="1"/>
  <c r="I171" i="1"/>
  <c r="H171" i="1"/>
  <c r="H170" i="1"/>
  <c r="I170" i="1"/>
  <c r="I169" i="1"/>
  <c r="I168" i="1"/>
  <c r="H168" i="1"/>
  <c r="K569" i="12"/>
  <c r="Q569" i="12" s="1"/>
  <c r="Q568" i="12" s="1"/>
  <c r="K566" i="12"/>
  <c r="Q566" i="12" s="1"/>
  <c r="Q565" i="12" s="1"/>
  <c r="K563" i="12"/>
  <c r="Q563" i="12" s="1"/>
  <c r="Q562" i="12" s="1"/>
  <c r="K560" i="12"/>
  <c r="Q560" i="12" s="1"/>
  <c r="Q559" i="12" s="1"/>
  <c r="K557" i="12"/>
  <c r="Q556" i="12" s="1"/>
  <c r="K554" i="12"/>
  <c r="K551" i="12"/>
  <c r="Q550" i="12" s="1"/>
  <c r="K542" i="12"/>
  <c r="Q542" i="12" s="1"/>
  <c r="Q541" i="12" s="1"/>
  <c r="K539" i="12"/>
  <c r="Q539" i="12" s="1"/>
  <c r="Q538" i="12" s="1"/>
  <c r="K536" i="12"/>
  <c r="Q536" i="12" s="1"/>
  <c r="Q535" i="12" s="1"/>
  <c r="K533" i="12"/>
  <c r="Q532" i="12" s="1"/>
  <c r="K530" i="12"/>
  <c r="Q530" i="12" s="1"/>
  <c r="Q529" i="12" s="1"/>
  <c r="Q527" i="12"/>
  <c r="Q526" i="12" s="1"/>
  <c r="K527" i="12"/>
  <c r="K524" i="12"/>
  <c r="Q524" i="12" s="1"/>
  <c r="Q523" i="12" s="1"/>
  <c r="K515" i="12"/>
  <c r="Q515" i="12" s="1"/>
  <c r="Q514" i="12" s="1"/>
  <c r="K512" i="12"/>
  <c r="Q512" i="12" s="1"/>
  <c r="Q511" i="12" s="1"/>
  <c r="K509" i="12"/>
  <c r="Q509" i="12" s="1"/>
  <c r="Q508" i="12" s="1"/>
  <c r="K506" i="12"/>
  <c r="Q506" i="12" s="1"/>
  <c r="Q505" i="12" s="1"/>
  <c r="K503" i="12"/>
  <c r="Q503" i="12" s="1"/>
  <c r="Q502" i="12" s="1"/>
  <c r="K500" i="12"/>
  <c r="Q500" i="12" s="1"/>
  <c r="Q499" i="12" s="1"/>
  <c r="K497" i="12"/>
  <c r="Q497" i="12" s="1"/>
  <c r="Q26" i="12"/>
  <c r="Q23" i="12"/>
  <c r="Q12" i="12"/>
  <c r="H185" i="1" l="1"/>
  <c r="J185" i="1" s="1"/>
  <c r="I185" i="1"/>
  <c r="C76" i="13" s="1"/>
  <c r="I176" i="1"/>
  <c r="C73" i="13" s="1"/>
  <c r="H176" i="1"/>
  <c r="J176" i="1" s="1"/>
  <c r="I167" i="1"/>
  <c r="C70" i="13" s="1"/>
  <c r="H169" i="1"/>
  <c r="H173" i="1"/>
  <c r="Q496" i="12"/>
  <c r="K176" i="1" l="1"/>
  <c r="K185" i="1"/>
  <c r="I74" i="13"/>
  <c r="J74" i="13"/>
  <c r="H74" i="13"/>
  <c r="E74" i="13"/>
  <c r="G74" i="13"/>
  <c r="F74" i="13"/>
  <c r="G77" i="13"/>
  <c r="I77" i="13"/>
  <c r="H77" i="13"/>
  <c r="F77" i="13"/>
  <c r="J77" i="13"/>
  <c r="E77" i="13"/>
  <c r="G71" i="13"/>
  <c r="E71" i="13"/>
  <c r="I71" i="13"/>
  <c r="H71" i="13"/>
  <c r="F71" i="13"/>
  <c r="J71" i="13"/>
  <c r="H167" i="1"/>
  <c r="J167" i="1" s="1"/>
  <c r="K167" i="1" s="1"/>
  <c r="K77" i="13" l="1"/>
  <c r="L77" i="13" s="1"/>
  <c r="K74" i="13"/>
  <c r="L74" i="13" s="1"/>
  <c r="K71" i="13"/>
  <c r="L71" i="13" s="1"/>
  <c r="Y93" i="12"/>
  <c r="X91" i="12"/>
  <c r="I148" i="1" l="1"/>
  <c r="I144" i="1"/>
  <c r="I139" i="1"/>
  <c r="I130" i="1"/>
  <c r="I121" i="1"/>
  <c r="I117" i="1"/>
  <c r="I112" i="1"/>
  <c r="I103" i="1"/>
  <c r="I94" i="1"/>
  <c r="I85" i="1"/>
  <c r="I76" i="1"/>
  <c r="I67" i="1"/>
  <c r="I58" i="1"/>
  <c r="I49" i="1"/>
  <c r="I40" i="1"/>
  <c r="I38" i="1"/>
  <c r="I31" i="1"/>
  <c r="I22" i="1"/>
  <c r="I166" i="1"/>
  <c r="I157" i="1"/>
  <c r="Q15" i="12"/>
  <c r="Q14" i="12" s="1"/>
  <c r="T23" i="12"/>
  <c r="H10" i="1" l="1"/>
  <c r="K196" i="1"/>
  <c r="L196" i="1" s="1"/>
  <c r="K197" i="1"/>
  <c r="L197" i="1" s="1"/>
  <c r="K198" i="1"/>
  <c r="L198" i="1" s="1"/>
  <c r="K199" i="1"/>
  <c r="L199" i="1" s="1"/>
  <c r="K195" i="1"/>
  <c r="L195" i="1" s="1"/>
  <c r="K9" i="1"/>
  <c r="L9" i="1" s="1"/>
  <c r="H166" i="1" l="1"/>
  <c r="H157" i="1"/>
  <c r="H148" i="1"/>
  <c r="H144" i="1"/>
  <c r="H139" i="1"/>
  <c r="H130" i="1"/>
  <c r="H121" i="1"/>
  <c r="H117" i="1"/>
  <c r="H112" i="1"/>
  <c r="H103" i="1"/>
  <c r="H94" i="1"/>
  <c r="H85" i="1"/>
  <c r="H81" i="1"/>
  <c r="H76" i="1"/>
  <c r="H67" i="1"/>
  <c r="H58" i="1"/>
  <c r="H49" i="1"/>
  <c r="H40" i="1"/>
  <c r="H38" i="1"/>
  <c r="H31" i="1"/>
  <c r="H27" i="1"/>
  <c r="H22" i="1"/>
  <c r="K139" i="1"/>
  <c r="L139" i="1" s="1"/>
  <c r="K130" i="1"/>
  <c r="L130" i="1" s="1"/>
  <c r="K121" i="1"/>
  <c r="L121" i="1" s="1"/>
  <c r="K112" i="1"/>
  <c r="L112" i="1" s="1"/>
  <c r="K31" i="1"/>
  <c r="L31" i="1" s="1"/>
  <c r="K165" i="1"/>
  <c r="L165" i="1" s="1"/>
  <c r="K156" i="1"/>
  <c r="L156" i="1" s="1"/>
  <c r="K147" i="1"/>
  <c r="L147" i="1" s="1"/>
  <c r="K138" i="1"/>
  <c r="L138" i="1" s="1"/>
  <c r="K129" i="1"/>
  <c r="L129" i="1" s="1"/>
  <c r="K120" i="1"/>
  <c r="L120" i="1" s="1"/>
  <c r="K111" i="1"/>
  <c r="L111" i="1" s="1"/>
  <c r="K102" i="1"/>
  <c r="L102" i="1" s="1"/>
  <c r="K93" i="1"/>
  <c r="L93" i="1" s="1"/>
  <c r="K84" i="1"/>
  <c r="L84" i="1" s="1"/>
  <c r="K75" i="1"/>
  <c r="L75" i="1" s="1"/>
  <c r="K66" i="1"/>
  <c r="L66" i="1" s="1"/>
  <c r="K57" i="1"/>
  <c r="L57" i="1" s="1"/>
  <c r="K48" i="1"/>
  <c r="L48" i="1" s="1"/>
  <c r="K39" i="1"/>
  <c r="L39" i="1" s="1"/>
  <c r="K30" i="1"/>
  <c r="L30" i="1" s="1"/>
  <c r="K164" i="1"/>
  <c r="L164" i="1" s="1"/>
  <c r="K155" i="1"/>
  <c r="L155" i="1" s="1"/>
  <c r="K146" i="1"/>
  <c r="L146" i="1" s="1"/>
  <c r="K137" i="1"/>
  <c r="L137" i="1" s="1"/>
  <c r="K128" i="1"/>
  <c r="L128" i="1" s="1"/>
  <c r="K119" i="1"/>
  <c r="L119" i="1" s="1"/>
  <c r="K110" i="1"/>
  <c r="L110" i="1" s="1"/>
  <c r="K101" i="1"/>
  <c r="L101" i="1" s="1"/>
  <c r="K92" i="1"/>
  <c r="L92" i="1" s="1"/>
  <c r="K83" i="1"/>
  <c r="L83" i="1" s="1"/>
  <c r="K74" i="1"/>
  <c r="L74" i="1" s="1"/>
  <c r="K65" i="1"/>
  <c r="L65" i="1" s="1"/>
  <c r="K56" i="1"/>
  <c r="L56" i="1" s="1"/>
  <c r="K47" i="1"/>
  <c r="L47" i="1" s="1"/>
  <c r="K38" i="1"/>
  <c r="L38" i="1" s="1"/>
  <c r="K29" i="1"/>
  <c r="L29" i="1" s="1"/>
  <c r="K163" i="1"/>
  <c r="L163" i="1" s="1"/>
  <c r="K154" i="1"/>
  <c r="L154" i="1" s="1"/>
  <c r="K145" i="1"/>
  <c r="L145" i="1" s="1"/>
  <c r="K136" i="1"/>
  <c r="L136" i="1" s="1"/>
  <c r="K127" i="1"/>
  <c r="L127" i="1" s="1"/>
  <c r="K118" i="1"/>
  <c r="L118" i="1" s="1"/>
  <c r="K109" i="1"/>
  <c r="L109" i="1" s="1"/>
  <c r="K100" i="1"/>
  <c r="L100" i="1" s="1"/>
  <c r="K91" i="1"/>
  <c r="L91" i="1" s="1"/>
  <c r="K82" i="1"/>
  <c r="L82" i="1" s="1"/>
  <c r="K73" i="1"/>
  <c r="L73" i="1" s="1"/>
  <c r="K64" i="1"/>
  <c r="L64" i="1" s="1"/>
  <c r="K55" i="1"/>
  <c r="L55" i="1" s="1"/>
  <c r="K46" i="1"/>
  <c r="L46" i="1" s="1"/>
  <c r="K37" i="1"/>
  <c r="L37" i="1" s="1"/>
  <c r="K28" i="1"/>
  <c r="L28" i="1" s="1"/>
  <c r="K162" i="1"/>
  <c r="L162" i="1" s="1"/>
  <c r="K153" i="1"/>
  <c r="L153" i="1" s="1"/>
  <c r="K144" i="1"/>
  <c r="L144" i="1" s="1"/>
  <c r="K135" i="1"/>
  <c r="L135" i="1" s="1"/>
  <c r="K126" i="1"/>
  <c r="L126" i="1" s="1"/>
  <c r="K117" i="1"/>
  <c r="L117" i="1" s="1"/>
  <c r="K108" i="1"/>
  <c r="L108" i="1" s="1"/>
  <c r="K99" i="1"/>
  <c r="L99" i="1" s="1"/>
  <c r="K90" i="1"/>
  <c r="L90" i="1" s="1"/>
  <c r="K81" i="1"/>
  <c r="L81" i="1" s="1"/>
  <c r="K72" i="1"/>
  <c r="L72" i="1" s="1"/>
  <c r="K63" i="1"/>
  <c r="L63" i="1" s="1"/>
  <c r="K54" i="1"/>
  <c r="L54" i="1" s="1"/>
  <c r="K45" i="1"/>
  <c r="L45" i="1" s="1"/>
  <c r="K36" i="1"/>
  <c r="L36" i="1" s="1"/>
  <c r="K27" i="1"/>
  <c r="L27" i="1" s="1"/>
  <c r="K161" i="1"/>
  <c r="L161" i="1" s="1"/>
  <c r="K152" i="1"/>
  <c r="L152" i="1" s="1"/>
  <c r="K143" i="1"/>
  <c r="L143" i="1" s="1"/>
  <c r="K134" i="1"/>
  <c r="L134" i="1" s="1"/>
  <c r="K125" i="1"/>
  <c r="L125" i="1" s="1"/>
  <c r="K116" i="1"/>
  <c r="L116" i="1" s="1"/>
  <c r="K107" i="1"/>
  <c r="L107" i="1" s="1"/>
  <c r="K98" i="1"/>
  <c r="L98" i="1" s="1"/>
  <c r="K89" i="1"/>
  <c r="L89" i="1" s="1"/>
  <c r="K80" i="1"/>
  <c r="L80" i="1" s="1"/>
  <c r="K71" i="1"/>
  <c r="L71" i="1" s="1"/>
  <c r="K62" i="1"/>
  <c r="L62" i="1" s="1"/>
  <c r="K53" i="1"/>
  <c r="L53" i="1" s="1"/>
  <c r="K44" i="1"/>
  <c r="L44" i="1" s="1"/>
  <c r="K35" i="1"/>
  <c r="L35" i="1" s="1"/>
  <c r="K26" i="1"/>
  <c r="L26" i="1" s="1"/>
  <c r="K160" i="1"/>
  <c r="L160" i="1" s="1"/>
  <c r="K151" i="1"/>
  <c r="L151" i="1" s="1"/>
  <c r="K142" i="1"/>
  <c r="L142" i="1" s="1"/>
  <c r="K133" i="1"/>
  <c r="L133" i="1" s="1"/>
  <c r="K124" i="1"/>
  <c r="L124" i="1" s="1"/>
  <c r="K115" i="1"/>
  <c r="L115" i="1" s="1"/>
  <c r="K106" i="1"/>
  <c r="L106" i="1" s="1"/>
  <c r="K97" i="1"/>
  <c r="L97" i="1" s="1"/>
  <c r="K88" i="1"/>
  <c r="L88" i="1" s="1"/>
  <c r="K79" i="1"/>
  <c r="L79" i="1" s="1"/>
  <c r="K70" i="1"/>
  <c r="L70" i="1" s="1"/>
  <c r="K61" i="1"/>
  <c r="L61" i="1" s="1"/>
  <c r="K52" i="1"/>
  <c r="L52" i="1" s="1"/>
  <c r="K43" i="1"/>
  <c r="L43" i="1" s="1"/>
  <c r="K34" i="1"/>
  <c r="L34" i="1" s="1"/>
  <c r="K25" i="1"/>
  <c r="L2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13" i="1"/>
  <c r="L13" i="1" s="1"/>
  <c r="K12" i="1"/>
  <c r="L12" i="1" s="1"/>
  <c r="K10" i="1"/>
  <c r="L10" i="1" s="1"/>
  <c r="Q588" i="12"/>
  <c r="Q585" i="12"/>
  <c r="Q582" i="12"/>
  <c r="Q576" i="12"/>
  <c r="H199" i="1" l="1"/>
  <c r="H198" i="1"/>
  <c r="H195" i="1"/>
  <c r="H197" i="1"/>
  <c r="H196" i="1"/>
  <c r="I194" i="1" l="1"/>
  <c r="C79" i="13" s="1"/>
  <c r="K488" i="12"/>
  <c r="K461" i="12"/>
  <c r="K434" i="12"/>
  <c r="K407" i="12"/>
  <c r="K380" i="12"/>
  <c r="K353" i="12"/>
  <c r="K326" i="12"/>
  <c r="K299" i="12"/>
  <c r="K272" i="12"/>
  <c r="K244" i="12"/>
  <c r="K217" i="12"/>
  <c r="K189" i="12"/>
  <c r="K162" i="12"/>
  <c r="K135" i="12"/>
  <c r="K108" i="12"/>
  <c r="K53" i="12"/>
  <c r="I80" i="13" l="1"/>
  <c r="G80" i="13"/>
  <c r="E80" i="13"/>
  <c r="F80" i="13"/>
  <c r="J80" i="13"/>
  <c r="H80" i="13"/>
  <c r="Q108" i="12"/>
  <c r="Q107" i="12" s="1"/>
  <c r="I39" i="1" s="1"/>
  <c r="Q326" i="12"/>
  <c r="Q325" i="12" s="1"/>
  <c r="Q433" i="12"/>
  <c r="I147" i="1" s="1"/>
  <c r="Q434" i="12"/>
  <c r="Q135" i="12"/>
  <c r="Q134" i="12" s="1"/>
  <c r="Q244" i="12"/>
  <c r="Q243" i="12" s="1"/>
  <c r="I84" i="1" s="1"/>
  <c r="Q353" i="12"/>
  <c r="Q352" i="12" s="1"/>
  <c r="Q460" i="12"/>
  <c r="I156" i="1" s="1"/>
  <c r="Q461" i="12"/>
  <c r="Q162" i="12"/>
  <c r="Q161" i="12" s="1"/>
  <c r="Q272" i="12"/>
  <c r="Q271" i="12" s="1"/>
  <c r="Q380" i="12"/>
  <c r="Q379" i="12" s="1"/>
  <c r="Q216" i="12"/>
  <c r="I75" i="1" s="1"/>
  <c r="Q217" i="12"/>
  <c r="Q53" i="12"/>
  <c r="Q52" i="12" s="1"/>
  <c r="Q189" i="12"/>
  <c r="Q188" i="12" s="1"/>
  <c r="Q299" i="12"/>
  <c r="Q298" i="12" s="1"/>
  <c r="Q406" i="12"/>
  <c r="I138" i="1" s="1"/>
  <c r="Q407" i="12"/>
  <c r="Q488" i="12"/>
  <c r="Q487" i="12" s="1"/>
  <c r="I165" i="1" s="1"/>
  <c r="K80" i="12"/>
  <c r="K80" i="13" l="1"/>
  <c r="L80" i="13" s="1"/>
  <c r="I66" i="1"/>
  <c r="I93" i="1"/>
  <c r="I129" i="1"/>
  <c r="H129" i="1"/>
  <c r="I111" i="1"/>
  <c r="H111" i="1"/>
  <c r="I57" i="1"/>
  <c r="H57" i="1"/>
  <c r="I21" i="1"/>
  <c r="H21" i="1"/>
  <c r="I48" i="1"/>
  <c r="H48" i="1"/>
  <c r="I102" i="1"/>
  <c r="H102" i="1"/>
  <c r="I120" i="1"/>
  <c r="H120" i="1"/>
  <c r="H147" i="1"/>
  <c r="H66" i="1"/>
  <c r="H75" i="1"/>
  <c r="H156" i="1"/>
  <c r="H93" i="1"/>
  <c r="Q80" i="12"/>
  <c r="Q79" i="12" s="1"/>
  <c r="I30" i="1" s="1"/>
  <c r="H138" i="1"/>
  <c r="H39" i="1"/>
  <c r="H84" i="1"/>
  <c r="H165" i="1"/>
  <c r="H30" i="1" l="1"/>
  <c r="H194" i="1"/>
  <c r="J194" i="1" s="1"/>
  <c r="K194" i="1" s="1"/>
  <c r="S23" i="12" l="1"/>
  <c r="Q25" i="12" l="1"/>
  <c r="E13" i="1" s="1"/>
  <c r="Q22" i="12"/>
  <c r="E12" i="1" s="1"/>
  <c r="Q11" i="12"/>
  <c r="E9" i="1" l="1"/>
  <c r="I8" i="1" s="1"/>
  <c r="C13" i="13" s="1"/>
  <c r="H9" i="1"/>
  <c r="H8" i="1" s="1"/>
  <c r="J8" i="1" l="1"/>
  <c r="K8" i="1" s="1"/>
  <c r="H12" i="1"/>
  <c r="H13" i="1"/>
  <c r="K166" i="1"/>
  <c r="L166" i="1" s="1"/>
  <c r="K159" i="1"/>
  <c r="L159" i="1" s="1"/>
  <c r="K157" i="1"/>
  <c r="L157" i="1" s="1"/>
  <c r="K150" i="1"/>
  <c r="L150" i="1" s="1"/>
  <c r="K148" i="1"/>
  <c r="L148" i="1" s="1"/>
  <c r="K141" i="1"/>
  <c r="L141" i="1" s="1"/>
  <c r="K132" i="1"/>
  <c r="L132" i="1" s="1"/>
  <c r="K123" i="1"/>
  <c r="L123" i="1" s="1"/>
  <c r="K114" i="1"/>
  <c r="L114" i="1" s="1"/>
  <c r="K105" i="1"/>
  <c r="L105" i="1" s="1"/>
  <c r="K103" i="1"/>
  <c r="L103" i="1" s="1"/>
  <c r="K96" i="1"/>
  <c r="L96" i="1" s="1"/>
  <c r="K94" i="1"/>
  <c r="L94" i="1" s="1"/>
  <c r="K87" i="1"/>
  <c r="L87" i="1" s="1"/>
  <c r="K85" i="1"/>
  <c r="L85" i="1" s="1"/>
  <c r="K78" i="1"/>
  <c r="L78" i="1" s="1"/>
  <c r="K76" i="1"/>
  <c r="L76" i="1" s="1"/>
  <c r="K69" i="1"/>
  <c r="L69" i="1" s="1"/>
  <c r="K67" i="1"/>
  <c r="L67" i="1" s="1"/>
  <c r="K60" i="1"/>
  <c r="L60" i="1" s="1"/>
  <c r="K58" i="1"/>
  <c r="L58" i="1" s="1"/>
  <c r="K51" i="1"/>
  <c r="L51" i="1" s="1"/>
  <c r="K49" i="1"/>
  <c r="L49" i="1" s="1"/>
  <c r="K42" i="1"/>
  <c r="L42" i="1" s="1"/>
  <c r="K40" i="1"/>
  <c r="L40" i="1" s="1"/>
  <c r="K33" i="1"/>
  <c r="L33" i="1" s="1"/>
  <c r="H11" i="1" l="1"/>
  <c r="G14" i="2"/>
  <c r="G13" i="2"/>
  <c r="G12" i="2"/>
  <c r="G11" i="2"/>
  <c r="G10" i="2"/>
  <c r="G9" i="2"/>
  <c r="J11" i="1" l="1"/>
  <c r="G15" i="2"/>
  <c r="K50" i="12" l="1"/>
  <c r="Q50" i="12" s="1"/>
  <c r="K47" i="12"/>
  <c r="K44" i="12"/>
  <c r="Q44" i="12" s="1"/>
  <c r="K41" i="12"/>
  <c r="Q41" i="12" s="1"/>
  <c r="K38" i="12"/>
  <c r="Q38" i="12" s="1"/>
  <c r="K35" i="12"/>
  <c r="S47" i="12" l="1"/>
  <c r="Q47" i="12"/>
  <c r="S35" i="12"/>
  <c r="Q35" i="12"/>
  <c r="Q34" i="12" s="1"/>
  <c r="S44" i="12"/>
  <c r="S38" i="12"/>
  <c r="S50" i="12"/>
  <c r="S41" i="12"/>
  <c r="H15" i="1" l="1"/>
  <c r="T35" i="12"/>
  <c r="K485" i="12"/>
  <c r="S485" i="12" s="1"/>
  <c r="K482" i="12"/>
  <c r="S482" i="12" s="1"/>
  <c r="K479" i="12"/>
  <c r="Q479" i="12" s="1"/>
  <c r="K476" i="12"/>
  <c r="Q476" i="12" s="1"/>
  <c r="K473" i="12"/>
  <c r="Q473" i="12" s="1"/>
  <c r="K470" i="12"/>
  <c r="S470" i="12" s="1"/>
  <c r="K458" i="12"/>
  <c r="K455" i="12"/>
  <c r="K452" i="12"/>
  <c r="Q452" i="12" s="1"/>
  <c r="K449" i="12"/>
  <c r="Q449" i="12" s="1"/>
  <c r="K446" i="12"/>
  <c r="Q446" i="12" s="1"/>
  <c r="K443" i="12"/>
  <c r="S443" i="12" s="1"/>
  <c r="K431" i="12"/>
  <c r="S431" i="12" s="1"/>
  <c r="K428" i="12"/>
  <c r="S428" i="12" s="1"/>
  <c r="K425" i="12"/>
  <c r="Q425" i="12" s="1"/>
  <c r="K422" i="12"/>
  <c r="Q422" i="12" s="1"/>
  <c r="K419" i="12"/>
  <c r="Q419" i="12" s="1"/>
  <c r="K416" i="12"/>
  <c r="S416" i="12" s="1"/>
  <c r="K404" i="12"/>
  <c r="S404" i="12" s="1"/>
  <c r="K401" i="12"/>
  <c r="S401" i="12" s="1"/>
  <c r="K398" i="12"/>
  <c r="S398" i="12" s="1"/>
  <c r="K395" i="12"/>
  <c r="Q395" i="12" s="1"/>
  <c r="K392" i="12"/>
  <c r="Q392" i="12" s="1"/>
  <c r="K389" i="12"/>
  <c r="S389" i="12" s="1"/>
  <c r="K377" i="12"/>
  <c r="S377" i="12" s="1"/>
  <c r="K374" i="12"/>
  <c r="S374" i="12" s="1"/>
  <c r="K371" i="12"/>
  <c r="S371" i="12" s="1"/>
  <c r="K368" i="12"/>
  <c r="Q368" i="12" s="1"/>
  <c r="K365" i="12"/>
  <c r="Q365" i="12" s="1"/>
  <c r="K362" i="12"/>
  <c r="S362" i="12" s="1"/>
  <c r="S455" i="12" l="1"/>
  <c r="Q455" i="12"/>
  <c r="S458" i="12"/>
  <c r="Q458" i="12"/>
  <c r="Q421" i="12"/>
  <c r="S422" i="12"/>
  <c r="Q475" i="12"/>
  <c r="S476" i="12"/>
  <c r="Q364" i="12"/>
  <c r="S365" i="12"/>
  <c r="Q391" i="12"/>
  <c r="S392" i="12"/>
  <c r="Q424" i="12"/>
  <c r="S425" i="12"/>
  <c r="Q445" i="12"/>
  <c r="S446" i="12"/>
  <c r="Q478" i="12"/>
  <c r="S479" i="12"/>
  <c r="Q451" i="12"/>
  <c r="S452" i="12"/>
  <c r="Q472" i="12"/>
  <c r="S473" i="12"/>
  <c r="Q367" i="12"/>
  <c r="S368" i="12"/>
  <c r="Q394" i="12"/>
  <c r="S395" i="12"/>
  <c r="Q448" i="12"/>
  <c r="S449" i="12"/>
  <c r="Q418" i="12"/>
  <c r="S419" i="12"/>
  <c r="Q431" i="12"/>
  <c r="Q430" i="12" s="1"/>
  <c r="Q362" i="12"/>
  <c r="Q361" i="12" s="1"/>
  <c r="Q374" i="12"/>
  <c r="Q373" i="12" s="1"/>
  <c r="Q389" i="12"/>
  <c r="Q388" i="12" s="1"/>
  <c r="Q401" i="12"/>
  <c r="Q400" i="12" s="1"/>
  <c r="Q443" i="12"/>
  <c r="Q442" i="12" s="1"/>
  <c r="Q454" i="12"/>
  <c r="Q416" i="12"/>
  <c r="Q415" i="12" s="1"/>
  <c r="Q428" i="12"/>
  <c r="Q427" i="12" s="1"/>
  <c r="Q470" i="12"/>
  <c r="Q469" i="12" s="1"/>
  <c r="Q482" i="12"/>
  <c r="Q481" i="12" s="1"/>
  <c r="Q371" i="12"/>
  <c r="Q370" i="12" s="1"/>
  <c r="Q398" i="12"/>
  <c r="Q397" i="12" s="1"/>
  <c r="Q485" i="12"/>
  <c r="Q484" i="12" s="1"/>
  <c r="Q377" i="12"/>
  <c r="Q376" i="12" s="1"/>
  <c r="Q404" i="12"/>
  <c r="Q403" i="12" s="1"/>
  <c r="Q457" i="12"/>
  <c r="T377" i="12" l="1"/>
  <c r="I128" i="1"/>
  <c r="T431" i="12"/>
  <c r="I146" i="1"/>
  <c r="T479" i="12"/>
  <c r="I162" i="1"/>
  <c r="T365" i="12"/>
  <c r="I124" i="1"/>
  <c r="T422" i="12"/>
  <c r="I143" i="1"/>
  <c r="T458" i="12"/>
  <c r="I155" i="1"/>
  <c r="T482" i="12"/>
  <c r="I163" i="1"/>
  <c r="T443" i="12"/>
  <c r="I150" i="1"/>
  <c r="T374" i="12"/>
  <c r="I127" i="1"/>
  <c r="I141" i="1"/>
  <c r="T416" i="12"/>
  <c r="T395" i="12"/>
  <c r="I134" i="1"/>
  <c r="T404" i="12"/>
  <c r="I137" i="1"/>
  <c r="T371" i="12"/>
  <c r="I126" i="1"/>
  <c r="T470" i="12"/>
  <c r="I159" i="1"/>
  <c r="T401" i="12"/>
  <c r="I136" i="1"/>
  <c r="T362" i="12"/>
  <c r="T449" i="12"/>
  <c r="I152" i="1"/>
  <c r="T368" i="12"/>
  <c r="I125" i="1"/>
  <c r="T452" i="12"/>
  <c r="I153" i="1"/>
  <c r="T446" i="12"/>
  <c r="I151" i="1"/>
  <c r="T392" i="12"/>
  <c r="I133" i="1"/>
  <c r="T476" i="12"/>
  <c r="I161" i="1"/>
  <c r="T398" i="12"/>
  <c r="I135" i="1"/>
  <c r="T455" i="12"/>
  <c r="I154" i="1"/>
  <c r="T419" i="12"/>
  <c r="I142" i="1"/>
  <c r="T473" i="12"/>
  <c r="I160" i="1"/>
  <c r="T425" i="12"/>
  <c r="T485" i="12"/>
  <c r="I164" i="1"/>
  <c r="T428" i="12"/>
  <c r="I145" i="1"/>
  <c r="T389" i="12"/>
  <c r="I132" i="1"/>
  <c r="I123" i="1" l="1"/>
  <c r="I122" i="1" s="1"/>
  <c r="C55" i="13" s="1"/>
  <c r="I149" i="1"/>
  <c r="C64" i="13" s="1"/>
  <c r="I131" i="1"/>
  <c r="C58" i="13" s="1"/>
  <c r="I140" i="1"/>
  <c r="C61" i="13" s="1"/>
  <c r="H154" i="1"/>
  <c r="H123" i="1"/>
  <c r="H126" i="1"/>
  <c r="H134" i="1"/>
  <c r="H150" i="1"/>
  <c r="H163" i="1"/>
  <c r="H162" i="1"/>
  <c r="H142" i="1"/>
  <c r="H133" i="1"/>
  <c r="H153" i="1"/>
  <c r="H136" i="1"/>
  <c r="H137" i="1"/>
  <c r="H143" i="1"/>
  <c r="H124" i="1"/>
  <c r="H146" i="1"/>
  <c r="H128" i="1"/>
  <c r="H161" i="1"/>
  <c r="H125" i="1"/>
  <c r="H160" i="1"/>
  <c r="H135" i="1"/>
  <c r="H151" i="1"/>
  <c r="H152" i="1"/>
  <c r="H159" i="1"/>
  <c r="H127" i="1"/>
  <c r="H155" i="1"/>
  <c r="H132" i="1"/>
  <c r="H145" i="1"/>
  <c r="H164" i="1"/>
  <c r="H141" i="1"/>
  <c r="K350" i="12"/>
  <c r="S350" i="12" s="1"/>
  <c r="K347" i="12"/>
  <c r="S347" i="12" s="1"/>
  <c r="K344" i="12"/>
  <c r="Q344" i="12" s="1"/>
  <c r="K341" i="12"/>
  <c r="Q341" i="12" s="1"/>
  <c r="K338" i="12"/>
  <c r="Q338" i="12" s="1"/>
  <c r="K335" i="12"/>
  <c r="S335" i="12" s="1"/>
  <c r="K308" i="12"/>
  <c r="S308" i="12" s="1"/>
  <c r="K296" i="12"/>
  <c r="K293" i="12"/>
  <c r="S293" i="12" s="1"/>
  <c r="K290" i="12"/>
  <c r="Q290" i="12" s="1"/>
  <c r="K287" i="12"/>
  <c r="Q287" i="12" s="1"/>
  <c r="K284" i="12"/>
  <c r="K281" i="12"/>
  <c r="K269" i="12"/>
  <c r="K266" i="12"/>
  <c r="S266" i="12" s="1"/>
  <c r="K263" i="12"/>
  <c r="S263" i="12" s="1"/>
  <c r="K259" i="12"/>
  <c r="Q259" i="12" s="1"/>
  <c r="K256" i="12"/>
  <c r="Q256" i="12" s="1"/>
  <c r="K253" i="12"/>
  <c r="S253" i="12" s="1"/>
  <c r="K241" i="12"/>
  <c r="K238" i="12"/>
  <c r="S238" i="12" s="1"/>
  <c r="K235" i="12"/>
  <c r="Q235" i="12" s="1"/>
  <c r="K232" i="12"/>
  <c r="Q232" i="12" s="1"/>
  <c r="K229" i="12"/>
  <c r="S229" i="12" s="1"/>
  <c r="K226" i="12"/>
  <c r="K214" i="12"/>
  <c r="S214" i="12" s="1"/>
  <c r="K211" i="12"/>
  <c r="S211" i="12" s="1"/>
  <c r="K208" i="12"/>
  <c r="Q208" i="12" s="1"/>
  <c r="K205" i="12"/>
  <c r="Q205" i="12" s="1"/>
  <c r="K202" i="12"/>
  <c r="Q202" i="12" s="1"/>
  <c r="K199" i="12"/>
  <c r="K186" i="12"/>
  <c r="S186" i="12" s="1"/>
  <c r="K183" i="12"/>
  <c r="S183" i="12" s="1"/>
  <c r="K180" i="12"/>
  <c r="Q180" i="12" s="1"/>
  <c r="K177" i="12"/>
  <c r="Q177" i="12" s="1"/>
  <c r="K174" i="12"/>
  <c r="Q174" i="12" s="1"/>
  <c r="K171" i="12"/>
  <c r="Q171" i="12" s="1"/>
  <c r="K159" i="12"/>
  <c r="K156" i="12"/>
  <c r="S156" i="12" s="1"/>
  <c r="K153" i="12"/>
  <c r="K150" i="12"/>
  <c r="Q150" i="12" s="1"/>
  <c r="K147" i="12"/>
  <c r="Q147" i="12" s="1"/>
  <c r="K144" i="12"/>
  <c r="S144" i="12" s="1"/>
  <c r="K132" i="12"/>
  <c r="S132" i="12" s="1"/>
  <c r="K129" i="12"/>
  <c r="S129" i="12" s="1"/>
  <c r="K126" i="12"/>
  <c r="S126" i="12" s="1"/>
  <c r="K123" i="12"/>
  <c r="Q123" i="12" s="1"/>
  <c r="K120" i="12"/>
  <c r="Q120" i="12" s="1"/>
  <c r="K117" i="12"/>
  <c r="S117" i="12" s="1"/>
  <c r="K105" i="12"/>
  <c r="Q105" i="12" s="1"/>
  <c r="K102" i="12"/>
  <c r="S102" i="12" s="1"/>
  <c r="K99" i="12"/>
  <c r="K96" i="12"/>
  <c r="Q96" i="12" s="1"/>
  <c r="K93" i="12"/>
  <c r="K90" i="12"/>
  <c r="K77" i="12"/>
  <c r="K74" i="12"/>
  <c r="K71" i="12"/>
  <c r="K68" i="12"/>
  <c r="K65" i="12"/>
  <c r="K62" i="12"/>
  <c r="S62" i="12" s="1"/>
  <c r="Q46" i="12"/>
  <c r="Q40" i="12"/>
  <c r="Q37" i="12"/>
  <c r="S74" i="12" l="1"/>
  <c r="Q74" i="12"/>
  <c r="S68" i="12"/>
  <c r="Q68" i="12"/>
  <c r="S90" i="12"/>
  <c r="Q90" i="12"/>
  <c r="S71" i="12"/>
  <c r="Q71" i="12"/>
  <c r="Q70" i="12" s="1"/>
  <c r="S93" i="12"/>
  <c r="Q93" i="12"/>
  <c r="S159" i="12"/>
  <c r="Q159" i="12"/>
  <c r="S269" i="12"/>
  <c r="Q269" i="12"/>
  <c r="S65" i="12"/>
  <c r="Q65" i="12"/>
  <c r="S77" i="12"/>
  <c r="Q77" i="12"/>
  <c r="S99" i="12"/>
  <c r="Q99" i="12"/>
  <c r="S153" i="12"/>
  <c r="Q153" i="12"/>
  <c r="S241" i="12"/>
  <c r="Q241" i="12"/>
  <c r="Q240" i="12" s="1"/>
  <c r="S284" i="12"/>
  <c r="Q284" i="12"/>
  <c r="S296" i="12"/>
  <c r="Q296" i="12"/>
  <c r="H140" i="1"/>
  <c r="J140" i="1" s="1"/>
  <c r="H131" i="1"/>
  <c r="J131" i="1" s="1"/>
  <c r="K131" i="1" s="1"/>
  <c r="H149" i="1"/>
  <c r="J149" i="1" s="1"/>
  <c r="K149" i="1" s="1"/>
  <c r="H122" i="1"/>
  <c r="J122" i="1" s="1"/>
  <c r="H158" i="1"/>
  <c r="J158" i="1" s="1"/>
  <c r="I158" i="1"/>
  <c r="C67" i="13" s="1"/>
  <c r="Q340" i="12"/>
  <c r="S341" i="12"/>
  <c r="Q98" i="12"/>
  <c r="Q173" i="12"/>
  <c r="S174" i="12"/>
  <c r="S208" i="12"/>
  <c r="Q207" i="12"/>
  <c r="Q343" i="12"/>
  <c r="S344" i="12"/>
  <c r="Q119" i="12"/>
  <c r="S120" i="12"/>
  <c r="Q176" i="12"/>
  <c r="S177" i="12"/>
  <c r="Q199" i="12"/>
  <c r="Q198" i="12" s="1"/>
  <c r="I69" i="1" s="1"/>
  <c r="S199" i="12"/>
  <c r="Q286" i="12"/>
  <c r="S287" i="12"/>
  <c r="T38" i="12"/>
  <c r="I16" i="1"/>
  <c r="Q104" i="12"/>
  <c r="S105" i="12"/>
  <c r="Q146" i="12"/>
  <c r="S147" i="12"/>
  <c r="Q179" i="12"/>
  <c r="S180" i="12"/>
  <c r="Q201" i="12"/>
  <c r="S202" i="12"/>
  <c r="Q234" i="12"/>
  <c r="S235" i="12"/>
  <c r="Q255" i="12"/>
  <c r="S256" i="12"/>
  <c r="Q289" i="12"/>
  <c r="S290" i="12"/>
  <c r="I19" i="1"/>
  <c r="T47" i="12"/>
  <c r="Q122" i="12"/>
  <c r="S123" i="12"/>
  <c r="Q231" i="12"/>
  <c r="S232" i="12"/>
  <c r="T41" i="12"/>
  <c r="I17" i="1"/>
  <c r="Q95" i="12"/>
  <c r="S96" i="12"/>
  <c r="Q149" i="12"/>
  <c r="S150" i="12"/>
  <c r="Q170" i="12"/>
  <c r="S171" i="12"/>
  <c r="Q204" i="12"/>
  <c r="S205" i="12"/>
  <c r="Q226" i="12"/>
  <c r="Q225" i="12" s="1"/>
  <c r="S226" i="12"/>
  <c r="Q258" i="12"/>
  <c r="S259" i="12"/>
  <c r="Q281" i="12"/>
  <c r="Q280" i="12" s="1"/>
  <c r="S281" i="12"/>
  <c r="Q337" i="12"/>
  <c r="S338" i="12"/>
  <c r="Q283" i="12"/>
  <c r="Q229" i="12"/>
  <c r="Q228" i="12" s="1"/>
  <c r="Q102" i="12"/>
  <c r="Q101" i="12" s="1"/>
  <c r="T102" i="12" s="1"/>
  <c r="Q144" i="12"/>
  <c r="Q143" i="12" s="1"/>
  <c r="Q263" i="12"/>
  <c r="Q262" i="12" s="1"/>
  <c r="Q295" i="12"/>
  <c r="Q76" i="12"/>
  <c r="Q92" i="12"/>
  <c r="Q126" i="12"/>
  <c r="Q125" i="12" s="1"/>
  <c r="Q158" i="12"/>
  <c r="Q211" i="12"/>
  <c r="Q210" i="12" s="1"/>
  <c r="Q253" i="12"/>
  <c r="Q252" i="12" s="1"/>
  <c r="Q266" i="12"/>
  <c r="Q265" i="12" s="1"/>
  <c r="Q308" i="12"/>
  <c r="Q307" i="12" s="1"/>
  <c r="Q73" i="12"/>
  <c r="Q89" i="12"/>
  <c r="Q156" i="12"/>
  <c r="Q155" i="12" s="1"/>
  <c r="Q117" i="12"/>
  <c r="Q116" i="12" s="1"/>
  <c r="Q183" i="12"/>
  <c r="Q182" i="12" s="1"/>
  <c r="Q214" i="12"/>
  <c r="Q213" i="12" s="1"/>
  <c r="Q268" i="12"/>
  <c r="Q335" i="12"/>
  <c r="Q334" i="12" s="1"/>
  <c r="Q347" i="12"/>
  <c r="Q62" i="12"/>
  <c r="Q61" i="12" s="1"/>
  <c r="Q67" i="12"/>
  <c r="Q129" i="12"/>
  <c r="Q128" i="12" s="1"/>
  <c r="Q132" i="12"/>
  <c r="Q131" i="12" s="1"/>
  <c r="Q152" i="12"/>
  <c r="Q186" i="12"/>
  <c r="Q185" i="12" s="1"/>
  <c r="Q238" i="12"/>
  <c r="Q237" i="12" s="1"/>
  <c r="Q293" i="12"/>
  <c r="Q292" i="12" s="1"/>
  <c r="Q350" i="12"/>
  <c r="Q349" i="12" s="1"/>
  <c r="Q49" i="12"/>
  <c r="Q43" i="12"/>
  <c r="K314" i="12"/>
  <c r="Q314" i="12" s="1"/>
  <c r="K311" i="12"/>
  <c r="Q311" i="12" s="1"/>
  <c r="K158" i="1" l="1"/>
  <c r="K140" i="1"/>
  <c r="K122" i="1"/>
  <c r="J68" i="13"/>
  <c r="H19" i="1"/>
  <c r="H16" i="1"/>
  <c r="H69" i="1"/>
  <c r="H17" i="1"/>
  <c r="T199" i="12"/>
  <c r="Q310" i="12"/>
  <c r="S311" i="12"/>
  <c r="T350" i="12"/>
  <c r="I119" i="1"/>
  <c r="I78" i="1"/>
  <c r="T226" i="12"/>
  <c r="I46" i="1"/>
  <c r="T129" i="12"/>
  <c r="I92" i="1"/>
  <c r="T269" i="12"/>
  <c r="I100" i="1"/>
  <c r="T293" i="12"/>
  <c r="I65" i="1"/>
  <c r="T186" i="12"/>
  <c r="I24" i="1"/>
  <c r="T62" i="12"/>
  <c r="I74" i="1"/>
  <c r="T214" i="12"/>
  <c r="T90" i="12"/>
  <c r="I33" i="1"/>
  <c r="I91" i="1"/>
  <c r="T266" i="12"/>
  <c r="T180" i="12"/>
  <c r="Q64" i="12"/>
  <c r="T65" i="12" s="1"/>
  <c r="I96" i="1"/>
  <c r="T281" i="12"/>
  <c r="I64" i="1"/>
  <c r="T183" i="12"/>
  <c r="I87" i="1"/>
  <c r="T253" i="12"/>
  <c r="T159" i="12"/>
  <c r="I56" i="1"/>
  <c r="I101" i="1"/>
  <c r="T296" i="12"/>
  <c r="I79" i="1"/>
  <c r="T229" i="12"/>
  <c r="I60" i="1"/>
  <c r="T171" i="12"/>
  <c r="T96" i="12"/>
  <c r="I35" i="1"/>
  <c r="I44" i="1"/>
  <c r="T123" i="12"/>
  <c r="I88" i="1"/>
  <c r="T256" i="12"/>
  <c r="I70" i="1"/>
  <c r="T202" i="12"/>
  <c r="I52" i="1"/>
  <c r="T147" i="12"/>
  <c r="I98" i="1"/>
  <c r="T287" i="12"/>
  <c r="I62" i="1"/>
  <c r="T177" i="12"/>
  <c r="I43" i="1"/>
  <c r="T120" i="12"/>
  <c r="T344" i="12"/>
  <c r="I61" i="1"/>
  <c r="T174" i="12"/>
  <c r="T341" i="12"/>
  <c r="I116" i="1"/>
  <c r="Q313" i="12"/>
  <c r="S314" i="12"/>
  <c r="T44" i="12"/>
  <c r="T153" i="12"/>
  <c r="I26" i="1"/>
  <c r="T68" i="12"/>
  <c r="I20" i="1"/>
  <c r="T50" i="12"/>
  <c r="I82" i="1"/>
  <c r="T238" i="12"/>
  <c r="I47" i="1"/>
  <c r="T132" i="12"/>
  <c r="T71" i="12"/>
  <c r="I83" i="1"/>
  <c r="T241" i="12"/>
  <c r="T335" i="12"/>
  <c r="I114" i="1"/>
  <c r="I42" i="1"/>
  <c r="T117" i="12"/>
  <c r="T208" i="12"/>
  <c r="I28" i="1"/>
  <c r="T74" i="12"/>
  <c r="I73" i="1"/>
  <c r="T211" i="12"/>
  <c r="T126" i="12"/>
  <c r="T263" i="12"/>
  <c r="I97" i="1"/>
  <c r="T284" i="12"/>
  <c r="I55" i="1"/>
  <c r="T156" i="12"/>
  <c r="I105" i="1"/>
  <c r="T308" i="12"/>
  <c r="T93" i="12"/>
  <c r="I34" i="1"/>
  <c r="I29" i="1"/>
  <c r="T77" i="12"/>
  <c r="I51" i="1"/>
  <c r="T144" i="12"/>
  <c r="T338" i="12"/>
  <c r="I115" i="1"/>
  <c r="I89" i="1"/>
  <c r="T259" i="12"/>
  <c r="I71" i="1"/>
  <c r="T205" i="12"/>
  <c r="I53" i="1"/>
  <c r="T150" i="12"/>
  <c r="I80" i="1"/>
  <c r="T232" i="12"/>
  <c r="T290" i="12"/>
  <c r="T235" i="12"/>
  <c r="T105" i="12"/>
  <c r="T99" i="12"/>
  <c r="I37" i="1"/>
  <c r="I14" i="1" l="1"/>
  <c r="I41" i="1"/>
  <c r="C28" i="13" s="1"/>
  <c r="I50" i="1"/>
  <c r="C31" i="13" s="1"/>
  <c r="I32" i="1"/>
  <c r="C25" i="13" s="1"/>
  <c r="I68" i="1"/>
  <c r="C37" i="13" s="1"/>
  <c r="I77" i="1"/>
  <c r="C40" i="13" s="1"/>
  <c r="I86" i="1"/>
  <c r="C43" i="13" s="1"/>
  <c r="I95" i="1"/>
  <c r="C46" i="13" s="1"/>
  <c r="I59" i="1"/>
  <c r="C34" i="13" s="1"/>
  <c r="I68" i="13"/>
  <c r="G68" i="13"/>
  <c r="H68" i="13"/>
  <c r="F68" i="13"/>
  <c r="E68" i="13"/>
  <c r="H115" i="1"/>
  <c r="H114" i="1"/>
  <c r="H26" i="1"/>
  <c r="H63" i="1"/>
  <c r="H65" i="13"/>
  <c r="F65" i="13"/>
  <c r="J65" i="13"/>
  <c r="E65" i="13"/>
  <c r="G65" i="13"/>
  <c r="I65" i="13"/>
  <c r="H37" i="1"/>
  <c r="H80" i="1"/>
  <c r="H71" i="1"/>
  <c r="H29" i="1"/>
  <c r="H105" i="1"/>
  <c r="H97" i="1"/>
  <c r="H73" i="1"/>
  <c r="H72" i="1"/>
  <c r="H43" i="1"/>
  <c r="H98" i="1"/>
  <c r="H70" i="1"/>
  <c r="H44" i="1"/>
  <c r="H60" i="1"/>
  <c r="H101" i="1"/>
  <c r="H82" i="1"/>
  <c r="H20" i="1"/>
  <c r="H91" i="1"/>
  <c r="H24" i="1"/>
  <c r="H100" i="1"/>
  <c r="H92" i="1"/>
  <c r="H46" i="1"/>
  <c r="H78" i="1"/>
  <c r="H56" i="1"/>
  <c r="H74" i="1"/>
  <c r="H65" i="1"/>
  <c r="H36" i="1"/>
  <c r="H34" i="1"/>
  <c r="H47" i="1"/>
  <c r="H54" i="1"/>
  <c r="H61" i="1"/>
  <c r="H35" i="1"/>
  <c r="H99" i="1"/>
  <c r="H53" i="1"/>
  <c r="H89" i="1"/>
  <c r="H51" i="1"/>
  <c r="H55" i="1"/>
  <c r="H90" i="1"/>
  <c r="H45" i="1"/>
  <c r="H28" i="1"/>
  <c r="H42" i="1"/>
  <c r="H83" i="1"/>
  <c r="H18" i="1"/>
  <c r="H116" i="1"/>
  <c r="H62" i="1"/>
  <c r="H52" i="1"/>
  <c r="H88" i="1"/>
  <c r="H79" i="1"/>
  <c r="H87" i="1"/>
  <c r="H64" i="1"/>
  <c r="H96" i="1"/>
  <c r="H33" i="1"/>
  <c r="H119" i="1"/>
  <c r="I107" i="1"/>
  <c r="T314" i="12"/>
  <c r="I25" i="1"/>
  <c r="I23" i="1" s="1"/>
  <c r="I106" i="1"/>
  <c r="T311" i="12"/>
  <c r="K317" i="12"/>
  <c r="S317" i="12" s="1"/>
  <c r="K320" i="12"/>
  <c r="S320" i="12" s="1"/>
  <c r="K323" i="12"/>
  <c r="S323" i="12" s="1"/>
  <c r="K68" i="13" l="1"/>
  <c r="L68" i="13" s="1"/>
  <c r="K65" i="13"/>
  <c r="L65" i="13" s="1"/>
  <c r="H14" i="1"/>
  <c r="H107" i="1"/>
  <c r="H106" i="1"/>
  <c r="H25" i="1"/>
  <c r="H86" i="1"/>
  <c r="J86" i="1" s="1"/>
  <c r="H95" i="1"/>
  <c r="J95" i="1" s="1"/>
  <c r="H68" i="1"/>
  <c r="J68" i="1" s="1"/>
  <c r="H77" i="1"/>
  <c r="J77" i="1" s="1"/>
  <c r="Q320" i="12"/>
  <c r="Q319" i="12" s="1"/>
  <c r="Q317" i="12"/>
  <c r="Q316" i="12" s="1"/>
  <c r="Q323" i="12"/>
  <c r="Q322" i="12" s="1"/>
  <c r="D15" i="14"/>
  <c r="D8" i="14"/>
  <c r="D7" i="14"/>
  <c r="D6" i="14"/>
  <c r="E20" i="14" s="1"/>
  <c r="J14" i="1" l="1"/>
  <c r="K86" i="1"/>
  <c r="K77" i="1"/>
  <c r="K95" i="1"/>
  <c r="K68" i="1"/>
  <c r="H47" i="13"/>
  <c r="G62" i="13"/>
  <c r="T320" i="12"/>
  <c r="I109" i="1"/>
  <c r="T323" i="12"/>
  <c r="I110" i="1"/>
  <c r="T317" i="12"/>
  <c r="C20" i="14"/>
  <c r="I104" i="1" l="1"/>
  <c r="F47" i="13"/>
  <c r="J47" i="13"/>
  <c r="F56" i="13"/>
  <c r="H56" i="13"/>
  <c r="G47" i="13"/>
  <c r="E47" i="13"/>
  <c r="I47" i="13"/>
  <c r="F62" i="13"/>
  <c r="H109" i="1"/>
  <c r="H108" i="1"/>
  <c r="E56" i="13"/>
  <c r="J56" i="13"/>
  <c r="G56" i="13"/>
  <c r="I56" i="13"/>
  <c r="H110" i="1"/>
  <c r="E62" i="13"/>
  <c r="J62" i="13"/>
  <c r="I62" i="13"/>
  <c r="H62" i="13"/>
  <c r="K56" i="13" l="1"/>
  <c r="L56" i="13" s="1"/>
  <c r="K47" i="13"/>
  <c r="L47" i="13" s="1"/>
  <c r="K62" i="13"/>
  <c r="L62" i="13" s="1"/>
  <c r="C49" i="13"/>
  <c r="H104" i="1"/>
  <c r="J104" i="1" s="1"/>
  <c r="K104" i="1" s="1"/>
  <c r="J59" i="13"/>
  <c r="B16" i="13"/>
  <c r="B13" i="13"/>
  <c r="G50" i="13" l="1"/>
  <c r="F50" i="13"/>
  <c r="E50" i="13"/>
  <c r="H50" i="13"/>
  <c r="J50" i="13"/>
  <c r="I50" i="13"/>
  <c r="G59" i="13"/>
  <c r="E59" i="13"/>
  <c r="F59" i="13"/>
  <c r="I59" i="13"/>
  <c r="H59" i="13"/>
  <c r="K59" i="13" l="1"/>
  <c r="L59" i="13" s="1"/>
  <c r="K50" i="13"/>
  <c r="L50" i="13" s="1"/>
  <c r="K11" i="1"/>
  <c r="C16" i="13" l="1"/>
  <c r="K14" i="1" l="1"/>
  <c r="H50" i="1"/>
  <c r="J50" i="1" s="1"/>
  <c r="H41" i="1"/>
  <c r="J41" i="1" s="1"/>
  <c r="H59" i="1"/>
  <c r="J59" i="1" s="1"/>
  <c r="H32" i="1"/>
  <c r="J32" i="1" s="1"/>
  <c r="C19" i="13"/>
  <c r="I17" i="13"/>
  <c r="E17" i="13"/>
  <c r="H17" i="13"/>
  <c r="G17" i="13"/>
  <c r="J17" i="13"/>
  <c r="F17" i="13"/>
  <c r="H23" i="1"/>
  <c r="K17" i="13" l="1"/>
  <c r="L17" i="13" s="1"/>
  <c r="J23" i="1"/>
  <c r="K23" i="1" s="1"/>
  <c r="K59" i="1"/>
  <c r="K41" i="1"/>
  <c r="K32" i="1"/>
  <c r="K50" i="1"/>
  <c r="F44" i="13"/>
  <c r="E38" i="13"/>
  <c r="E29" i="13"/>
  <c r="I26" i="13"/>
  <c r="F41" i="13"/>
  <c r="G35" i="13"/>
  <c r="C22" i="13"/>
  <c r="E14" i="13"/>
  <c r="K14" i="13" s="1"/>
  <c r="L14" i="13" s="1"/>
  <c r="H44" i="13" l="1"/>
  <c r="E44" i="13"/>
  <c r="H35" i="13"/>
  <c r="F38" i="13"/>
  <c r="J41" i="13"/>
  <c r="J32" i="13"/>
  <c r="E32" i="13"/>
  <c r="H32" i="13"/>
  <c r="I32" i="13"/>
  <c r="I29" i="13"/>
  <c r="F29" i="13"/>
  <c r="J29" i="13"/>
  <c r="G29" i="13"/>
  <c r="H29" i="13"/>
  <c r="H26" i="13"/>
  <c r="G38" i="13"/>
  <c r="F32" i="13"/>
  <c r="H38" i="13"/>
  <c r="G32" i="13"/>
  <c r="I38" i="13"/>
  <c r="J35" i="13"/>
  <c r="E35" i="13"/>
  <c r="F35" i="13"/>
  <c r="I35" i="13"/>
  <c r="G44" i="13"/>
  <c r="I44" i="13"/>
  <c r="J44" i="13"/>
  <c r="I41" i="13"/>
  <c r="J26" i="13"/>
  <c r="E26" i="13"/>
  <c r="H41" i="13"/>
  <c r="G41" i="13"/>
  <c r="G26" i="13"/>
  <c r="F26" i="13"/>
  <c r="J38" i="13"/>
  <c r="E41" i="13"/>
  <c r="G23" i="13"/>
  <c r="E23" i="13"/>
  <c r="H23" i="13"/>
  <c r="H20" i="13"/>
  <c r="I20" i="13"/>
  <c r="J20" i="13"/>
  <c r="F23" i="13"/>
  <c r="J23" i="13"/>
  <c r="I23" i="13"/>
  <c r="F20" i="13"/>
  <c r="E20" i="13"/>
  <c r="G20" i="13"/>
  <c r="K38" i="13" l="1"/>
  <c r="L38" i="13" s="1"/>
  <c r="K20" i="13"/>
  <c r="L20" i="13" s="1"/>
  <c r="K29" i="13"/>
  <c r="L29" i="13" s="1"/>
  <c r="K41" i="13"/>
  <c r="L41" i="13" s="1"/>
  <c r="K32" i="13"/>
  <c r="L32" i="13" s="1"/>
  <c r="K35" i="13"/>
  <c r="L35" i="13" s="1"/>
  <c r="K44" i="13"/>
  <c r="L44" i="13" s="1"/>
  <c r="K23" i="13"/>
  <c r="L23" i="13" s="1"/>
  <c r="K26" i="13"/>
  <c r="L26" i="13" s="1"/>
  <c r="T347" i="12"/>
  <c r="H118" i="1"/>
  <c r="H113" i="1" s="1"/>
  <c r="I118" i="1"/>
  <c r="I113" i="1" s="1"/>
  <c r="C52" i="13" l="1"/>
  <c r="I200" i="1"/>
  <c r="J113" i="1"/>
  <c r="K113" i="1" s="1"/>
  <c r="H200" i="1"/>
  <c r="H53" i="13" l="1"/>
  <c r="H83" i="13" s="1"/>
  <c r="J53" i="13"/>
  <c r="J83" i="13" s="1"/>
  <c r="E53" i="13"/>
  <c r="F53" i="13"/>
  <c r="F83" i="13" s="1"/>
  <c r="I53" i="13"/>
  <c r="I83" i="13" s="1"/>
  <c r="C82" i="13"/>
  <c r="G53" i="13"/>
  <c r="G83" i="13" s="1"/>
  <c r="F84" i="13" l="1"/>
  <c r="H84" i="13"/>
  <c r="G84" i="13"/>
  <c r="K53" i="13"/>
  <c r="L53" i="13" s="1"/>
  <c r="E83" i="13"/>
  <c r="D33" i="13"/>
  <c r="D54" i="13"/>
  <c r="D57" i="13"/>
  <c r="D72" i="13"/>
  <c r="D30" i="13"/>
  <c r="D12" i="13"/>
  <c r="D60" i="13"/>
  <c r="D48" i="13"/>
  <c r="D45" i="13"/>
  <c r="D69" i="13"/>
  <c r="D78" i="13"/>
  <c r="D27" i="13"/>
  <c r="D75" i="13"/>
  <c r="D39" i="13"/>
  <c r="D42" i="13"/>
  <c r="D21" i="13"/>
  <c r="D15" i="13"/>
  <c r="D24" i="13"/>
  <c r="D63" i="13"/>
  <c r="D66" i="13"/>
  <c r="D36" i="13"/>
  <c r="D18" i="13"/>
  <c r="J84" i="13"/>
  <c r="I84" i="13"/>
  <c r="D51" i="13"/>
  <c r="E85" i="13" l="1"/>
  <c r="F85" i="13" s="1"/>
  <c r="G85" i="13" s="1"/>
  <c r="H85" i="13" s="1"/>
  <c r="I85" i="13" s="1"/>
  <c r="J85" i="13" s="1"/>
  <c r="K83" i="13"/>
  <c r="L83" i="13" s="1"/>
  <c r="E84" i="13"/>
  <c r="D82" i="13"/>
  <c r="K84" i="13" l="1"/>
  <c r="E86" i="13"/>
  <c r="F86" i="13" s="1"/>
  <c r="G86" i="13" s="1"/>
  <c r="H86" i="13" s="1"/>
  <c r="I86" i="13" s="1"/>
  <c r="J86" i="13" s="1"/>
</calcChain>
</file>

<file path=xl/sharedStrings.xml><?xml version="1.0" encoding="utf-8"?>
<sst xmlns="http://schemas.openxmlformats.org/spreadsheetml/2006/main" count="2137" uniqueCount="353">
  <si>
    <t>ITEM</t>
  </si>
  <si>
    <t>CÓDIGO</t>
  </si>
  <si>
    <t>DISCRIMINAÇÃO</t>
  </si>
  <si>
    <t>UNID.</t>
  </si>
  <si>
    <t>QUANT.</t>
  </si>
  <si>
    <t>P. UNIT.</t>
  </si>
  <si>
    <t>SERVIÇOS PRELIMINARES</t>
  </si>
  <si>
    <t>S/BDI</t>
  </si>
  <si>
    <t>C/BDI</t>
  </si>
  <si>
    <t>AQUISIÇÃO E ASSENTAMENTO DE PLACA DE OBRA EM CHAPA DE ACO GALVANIZADO</t>
  </si>
  <si>
    <t>m²</t>
  </si>
  <si>
    <t>ADMINISTRAÇÃO LOCAL</t>
  </si>
  <si>
    <t>ENGENHEIRO CIVIL DE OBRA JUNIOR COM ENCARGOS COMPLEMENTARES</t>
  </si>
  <si>
    <t>H</t>
  </si>
  <si>
    <t>ENCARREGADO GERAL COM ENCARGOS COMPLEMENTARES</t>
  </si>
  <si>
    <t>2.1</t>
  </si>
  <si>
    <t>2.2</t>
  </si>
  <si>
    <t>PAVIMENTO EM PARALELEPIPEDO SOBRE COLCHAO DE AREIA REJUNTADO COM ARGAMASSA DE CIMENTO E AREIA NO TRAÇO 1:3 (PEDRAS PEQUENAS 42 PECAS POR M²</t>
  </si>
  <si>
    <t>m</t>
  </si>
  <si>
    <t>3.1</t>
  </si>
  <si>
    <t>3.2</t>
  </si>
  <si>
    <t>3.3</t>
  </si>
  <si>
    <t>EXECUÇÃO DE PASSEIO (CALÇADA) OU PISO DE CONCRETO COM CONCRETO MOLDADO IN LOCO, FEITO EM OBRA, ACABAMENTO CONVENCIONAL, NÃO ARMADO. AF_07/2016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</si>
  <si>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</si>
  <si>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3.6</t>
  </si>
  <si>
    <t>3.5</t>
  </si>
  <si>
    <t>CUSTO TOTAL S/ BDI</t>
  </si>
  <si>
    <t>PREÇO TOTAL C/ BDI</t>
  </si>
  <si>
    <t>ATERRO MANUAL DE VALAS COM SOLO ARGILO-ARENOSO E COMPACTAÇÃO MECANIZADA. AF_05/2016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</si>
  <si>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</si>
  <si>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</si>
  <si>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</si>
  <si>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</si>
  <si>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</si>
  <si>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</si>
  <si>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</si>
  <si>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</si>
  <si>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</si>
  <si>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</si>
  <si>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</si>
  <si>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</si>
  <si>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</si>
  <si>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</si>
  <si>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</si>
  <si>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</si>
  <si>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</si>
  <si>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</si>
  <si>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</si>
  <si>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</si>
  <si>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</si>
  <si>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</si>
  <si>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</si>
  <si>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</si>
  <si>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</si>
  <si>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</si>
  <si>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</si>
  <si>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</si>
  <si>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</si>
  <si>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</si>
  <si>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</si>
  <si>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</si>
  <si>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</si>
  <si>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</si>
  <si>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</si>
  <si>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</si>
  <si>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</si>
  <si>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</si>
  <si>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</si>
  <si>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</si>
  <si>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TOTAL GERAL</t>
  </si>
  <si>
    <t>INSUMO</t>
  </si>
  <si>
    <t>COMPOSICAO</t>
  </si>
  <si>
    <t>TOTAL</t>
  </si>
  <si>
    <t>REBAIXAMENTO DE PENA D'ÁGUA, INCLUINDO TUBULAÇÕES, CONEXÕES, ESCAVAÇÃO E REATERRO</t>
  </si>
  <si>
    <t>3.4</t>
  </si>
  <si>
    <t>und</t>
  </si>
  <si>
    <t>4.6</t>
  </si>
  <si>
    <t>5.6</t>
  </si>
  <si>
    <t>6.6</t>
  </si>
  <si>
    <t>7.6</t>
  </si>
  <si>
    <t>8.6</t>
  </si>
  <si>
    <t>9.6</t>
  </si>
  <si>
    <t>10.6</t>
  </si>
  <si>
    <t>11.6</t>
  </si>
  <si>
    <t>CONSTRUCAO DE LINHA D'AGUA COM PARALELEPIPEDOS GRANITICOS ASSENTADOS SOBRE MISTURA DE CIMENTO E AREIA NO TRACO 1 6 COM 6 CM DE ESPESSURA E REJUNTADOS COM ARGAMASSA DE CIMENTO E AREIA 1 2,INCLUSIVE BASE DE CONCRETO 1 4 8 COM 10 CM DE ESPESSURA.</t>
  </si>
  <si>
    <t>MEMÓRIA DE CÁLCULO</t>
  </si>
  <si>
    <t>Discriminação</t>
  </si>
  <si>
    <t>Quantidade</t>
  </si>
  <si>
    <t>un.</t>
  </si>
  <si>
    <t>Comp.</t>
  </si>
  <si>
    <t>Largura</t>
  </si>
  <si>
    <t>Esp.</t>
  </si>
  <si>
    <t>Quant</t>
  </si>
  <si>
    <t>Densid</t>
  </si>
  <si>
    <t>DMT</t>
  </si>
  <si>
    <t>Total</t>
  </si>
  <si>
    <t>Observação</t>
  </si>
  <si>
    <t>EST</t>
  </si>
  <si>
    <t>+</t>
  </si>
  <si>
    <t>A</t>
  </si>
  <si>
    <t>m2</t>
  </si>
  <si>
    <t>m3</t>
  </si>
  <si>
    <t>4.7</t>
  </si>
  <si>
    <t>5.7</t>
  </si>
  <si>
    <t>6.7</t>
  </si>
  <si>
    <t>7.7</t>
  </si>
  <si>
    <t>8.7</t>
  </si>
  <si>
    <t>9.7</t>
  </si>
  <si>
    <t>10.7</t>
  </si>
  <si>
    <t>SECRETARIA DE URBANISMO, OBRAS E PATRIMÔNIO ARQUITETÔNICO</t>
  </si>
  <si>
    <t>CRONOGRAMA FÍSICO-FINANCEIRO</t>
  </si>
  <si>
    <t>Item</t>
  </si>
  <si>
    <t>Discriminação dos Serviços</t>
  </si>
  <si>
    <t xml:space="preserve">VALOR DA </t>
  </si>
  <si>
    <t>PERCENT</t>
  </si>
  <si>
    <t>PERÍODO:</t>
  </si>
  <si>
    <t>ETAPA(R$)</t>
  </si>
  <si>
    <t>%</t>
  </si>
  <si>
    <t>VALOR MENSAL (R$)</t>
  </si>
  <si>
    <t>PERCENTUAL SIMPLES (%)</t>
  </si>
  <si>
    <t>VALOR ACUMULADO (R$)</t>
  </si>
  <si>
    <t>PERCENTUAL ACUMULADO (%)</t>
  </si>
  <si>
    <t xml:space="preserve">OBJETO: PAVIMENTAÇÃO DE DIVERSAS RUAS </t>
  </si>
  <si>
    <t>11.7</t>
  </si>
  <si>
    <t>h</t>
  </si>
  <si>
    <t xml:space="preserve">dias </t>
  </si>
  <si>
    <t xml:space="preserve">horas </t>
  </si>
  <si>
    <t>DESCRIÇÃO DO INSUMO</t>
  </si>
  <si>
    <t>UD</t>
  </si>
  <si>
    <t>PREÇOS R$</t>
  </si>
  <si>
    <t>COEF</t>
  </si>
  <si>
    <t>UNIT</t>
  </si>
  <si>
    <t>COMPOSICAO 01</t>
  </si>
  <si>
    <t>COMPOSIÇÃO 01</t>
  </si>
  <si>
    <t>TUBO SOLDÁVEL PVC RÍGIDO DIÂM. 25 MM</t>
  </si>
  <si>
    <t>JOELHO 90 GR. PVC TIGRE DIÂM. 25 MM</t>
  </si>
  <si>
    <t>ADESIVO PVC (FRASCO COM 1000 G.)</t>
  </si>
  <si>
    <t>SOLUÇAO LIMPADORA (FRASCO COM 1000 G.)</t>
  </si>
  <si>
    <t>PLANILHA ORÇAMENTÁRIA CONSOLIDADA - Versão Desonerada</t>
  </si>
  <si>
    <t>MUNICÍPIO DE GOIANA</t>
  </si>
  <si>
    <t>COMPOSIÇÃO COMPOSIÇÃO BDI</t>
  </si>
  <si>
    <t>ADMINISTRAÇÃO CENTRAL</t>
  </si>
  <si>
    <t>AC</t>
  </si>
  <si>
    <t>DF</t>
  </si>
  <si>
    <t>DESPESAS FINANCEIRAS</t>
  </si>
  <si>
    <t>R</t>
  </si>
  <si>
    <t>RISCOS</t>
  </si>
  <si>
    <t>S+G</t>
  </si>
  <si>
    <t>SEGUROS E GARANTIAS CONTRATUAIS</t>
  </si>
  <si>
    <t>LUCRO</t>
  </si>
  <si>
    <t>L</t>
  </si>
  <si>
    <t>LUCRO OPERACIONAL</t>
  </si>
  <si>
    <t>TRIBUTOS</t>
  </si>
  <si>
    <t>I.1</t>
  </si>
  <si>
    <t>PIS</t>
  </si>
  <si>
    <t>I.2</t>
  </si>
  <si>
    <t>COFINS</t>
  </si>
  <si>
    <t>I.3</t>
  </si>
  <si>
    <t>ISSQN</t>
  </si>
  <si>
    <t>I.4</t>
  </si>
  <si>
    <t>CONTRIBUIÇÃO PREVIDENCIÁRIA SOBRE A RENDA BRUTA</t>
  </si>
  <si>
    <t>BDI COM TRIBUTOS (%)</t>
  </si>
  <si>
    <t>FÓRMULA:</t>
  </si>
  <si>
    <t>OBSERVAÇÕES:</t>
  </si>
  <si>
    <t>Onde:</t>
  </si>
  <si>
    <t>AC = taxa de rateio da administração central</t>
  </si>
  <si>
    <t>S = taxa representativa de seguros</t>
  </si>
  <si>
    <t>R = taxa representativa correspondente os riscos e imprevistos</t>
  </si>
  <si>
    <t>G = taxa que representa o ônus das garantias exigidas em edital</t>
  </si>
  <si>
    <t>DF = taxa representativa das despesas financeiras</t>
  </si>
  <si>
    <t>L = corresponde à remuneração bruta do construtor</t>
  </si>
  <si>
    <t>I = taxa representativa dos tributos incidentes sobre o preço de venda (PIS, Cofins, CPRB e ISS).</t>
  </si>
  <si>
    <t>** Percentuais retirados do ACÓRDÃO Nº 0204-16 – TCE – PE.</t>
  </si>
  <si>
    <t>RUA 09</t>
  </si>
  <si>
    <t>RUA 11</t>
  </si>
  <si>
    <t>RUA 12</t>
  </si>
  <si>
    <t>RUA 13</t>
  </si>
  <si>
    <t>RUA 14</t>
  </si>
  <si>
    <t>12.1</t>
  </si>
  <si>
    <t>12.2</t>
  </si>
  <si>
    <t>12.3</t>
  </si>
  <si>
    <t>12.4</t>
  </si>
  <si>
    <t>12.5</t>
  </si>
  <si>
    <t>12.6</t>
  </si>
  <si>
    <t>13.1</t>
  </si>
  <si>
    <t>13.2</t>
  </si>
  <si>
    <t>13.3</t>
  </si>
  <si>
    <t>13.4</t>
  </si>
  <si>
    <t>13.5</t>
  </si>
  <si>
    <t>13.6</t>
  </si>
  <si>
    <t>14.1</t>
  </si>
  <si>
    <t>14.2</t>
  </si>
  <si>
    <t>14.3</t>
  </si>
  <si>
    <t>14.4</t>
  </si>
  <si>
    <t>14.5</t>
  </si>
  <si>
    <t>14.6</t>
  </si>
  <si>
    <t>15.1</t>
  </si>
  <si>
    <t>15.2</t>
  </si>
  <si>
    <t>15.3</t>
  </si>
  <si>
    <t>15.4</t>
  </si>
  <si>
    <t>15.5</t>
  </si>
  <si>
    <t>15.6</t>
  </si>
  <si>
    <t>16.1</t>
  </si>
  <si>
    <t>16.2</t>
  </si>
  <si>
    <t>16.3</t>
  </si>
  <si>
    <t>16.4</t>
  </si>
  <si>
    <t>16.5</t>
  </si>
  <si>
    <t>16.6</t>
  </si>
  <si>
    <t>17.1</t>
  </si>
  <si>
    <t>17.2</t>
  </si>
  <si>
    <t>17.3</t>
  </si>
  <si>
    <t>17.4</t>
  </si>
  <si>
    <t>17.5</t>
  </si>
  <si>
    <t>17.6</t>
  </si>
  <si>
    <t>1.1</t>
  </si>
  <si>
    <t>12.7</t>
  </si>
  <si>
    <t>13.7</t>
  </si>
  <si>
    <t>14.7</t>
  </si>
  <si>
    <t>15.7</t>
  </si>
  <si>
    <t>16.7</t>
  </si>
  <si>
    <t>17.7</t>
  </si>
  <si>
    <t>18.1</t>
  </si>
  <si>
    <t>18.2</t>
  </si>
  <si>
    <t>18.3</t>
  </si>
  <si>
    <t>18.5</t>
  </si>
  <si>
    <t>18.4</t>
  </si>
  <si>
    <t>18.6</t>
  </si>
  <si>
    <t>19.1</t>
  </si>
  <si>
    <t>19.2</t>
  </si>
  <si>
    <t>19.3</t>
  </si>
  <si>
    <t>19.4</t>
  </si>
  <si>
    <t>19.5</t>
  </si>
  <si>
    <t>19.6</t>
  </si>
  <si>
    <t>20.1</t>
  </si>
  <si>
    <t>20.2</t>
  </si>
  <si>
    <t>20.3</t>
  </si>
  <si>
    <t>20.4</t>
  </si>
  <si>
    <t>20.5</t>
  </si>
  <si>
    <t>18.7</t>
  </si>
  <si>
    <t>19.7</t>
  </si>
  <si>
    <t xml:space="preserve">1° MÊS </t>
  </si>
  <si>
    <t xml:space="preserve"> 2° MÊS </t>
  </si>
  <si>
    <t xml:space="preserve">3° MÊS </t>
  </si>
  <si>
    <t xml:space="preserve">4° MÊS </t>
  </si>
  <si>
    <t xml:space="preserve">5° MÊS </t>
  </si>
  <si>
    <t xml:space="preserve">6° MÊS </t>
  </si>
  <si>
    <t>RUA 04</t>
  </si>
  <si>
    <t>RUA 05</t>
  </si>
  <si>
    <t>RUA 06</t>
  </si>
  <si>
    <t>RUA 07</t>
  </si>
  <si>
    <t>RUA 08</t>
  </si>
  <si>
    <t>RUA 10</t>
  </si>
  <si>
    <t>RUA 16</t>
  </si>
  <si>
    <t>RUA 17</t>
  </si>
  <si>
    <t xml:space="preserve">TOTAL GERAL </t>
  </si>
  <si>
    <t>EMLURB 20.09.030</t>
  </si>
  <si>
    <t>M</t>
  </si>
  <si>
    <t>UN</t>
  </si>
  <si>
    <t>SECRETARIA DE URBANISMO, OBRAS E PATRIMÔNIO ARQUITETÔNICO - SEURBO</t>
  </si>
  <si>
    <r>
      <t xml:space="preserve">OBJETO: </t>
    </r>
    <r>
      <rPr>
        <sz val="14"/>
        <color theme="1"/>
        <rFont val="Calibri"/>
        <family val="2"/>
        <scheme val="minor"/>
      </rPr>
      <t>PAVIMENTAÇÃO DE DIVERSAS RUAS DA SEDE, MUNÍCIPIO DE GOIANA/PE</t>
    </r>
  </si>
  <si>
    <t xml:space="preserve">     PREFEITURA MUNICIPAL DE GOIANA/PE</t>
  </si>
  <si>
    <r>
      <rPr>
        <b/>
        <sz val="12"/>
        <color theme="1" tint="0.14999847407452621"/>
        <rFont val="Arial"/>
        <family val="2"/>
      </rPr>
      <t>OBJETO</t>
    </r>
    <r>
      <rPr>
        <sz val="12"/>
        <color theme="1" tint="0.14999847407452621"/>
        <rFont val="Arial"/>
        <family val="2"/>
      </rPr>
      <t>: PAVIMENTAÇÃO DE DIVERSAS RUAS DA SEDE, MUNÍCIPIO DE GOIANA/PE</t>
    </r>
  </si>
  <si>
    <t>PREFEITURA MUNICIPAL DE GOIANA/PE</t>
  </si>
  <si>
    <t>COMPOSIÇÃO</t>
  </si>
  <si>
    <r>
      <rPr>
        <b/>
        <sz val="11"/>
        <color theme="1"/>
        <rFont val="Calibri"/>
        <family val="2"/>
        <scheme val="minor"/>
      </rPr>
      <t>OBJETO</t>
    </r>
    <r>
      <rPr>
        <sz val="11"/>
        <color theme="1"/>
        <rFont val="Calibri"/>
        <family val="2"/>
        <scheme val="minor"/>
      </rPr>
      <t>: PAVIMENTAÇÃO DE DIVERSAS RUAS DA SEDE, MUNÍCIPIO DE GOIANA/PE</t>
    </r>
  </si>
  <si>
    <t>LOCAL: BARRO VERMELHO SEDE DE GOIANA/PE</t>
  </si>
  <si>
    <t xml:space="preserve">DRENAGEM </t>
  </si>
  <si>
    <t>TUBO DE CONCRETO PARA REDES COLETORAS DE ÁGUAS PLUVIAIS, DIÂMETRO DE 600 MM, JUNTA RÍGIDA, INSTALADO EM LOCAL COM BAIXO NÍVEL DE INTERFERÊNCIAS - FORNECIMENTO E ASSENTAMENTO. AF_12/2015</t>
  </si>
  <si>
    <t>TUBO DE CONCRETO PARA REDES COLETORAS DE ÁGUAS PLUVIAIS, DIÂMETRO DE 1000 MM, JUNTA RÍGIDA, INSTALADO EM LOCAL COM BAIXO NÍVEL DE INTERFERÊNCIAS - FORNECIMENTO E ASSENTAMENTO. AF_12/2015</t>
  </si>
  <si>
    <t>ATERRO MECANIZADO DE VALA COM RETROESCAVADEIRA (CAPACIDADE DA CAÇAMBA DA RETRO: 0,26 M³ / POTÊNCIA: 88 HP), LARGURA ATÉ 0,8 M, PROFUNDIDADE DE 1,5 A 3,0 M, COM SOLO ARGILO-ARENOSO. AF_05/2016</t>
  </si>
  <si>
    <t>CAIXA COLETORA DE INSPECAO OU DE AREIA C/ PAREDES
EM ALVENARIA, LAJE DE TAMPA E DE FUNDO
EM CONCRETO, REVESTIDA INTERNAMENTE COM ARGAMASSA
DE CIMENTO E AREIA 1:4, DIMENSOES INTER
NAS 0,60 X 0,60 M, COM PROFUNDIDADE ATE 1,0M.</t>
  </si>
  <si>
    <t>EMLURB 02.01.200</t>
  </si>
  <si>
    <t>SERVICO TOPOGRAFICO DE PEQUENO PORTE (PRECO MINIMO), DIARIA DE UMA EQUIPE COM TOPOGRAFO, QUATRO AUXILIARES , TEODOLITO, NIVEL OTICO ETC.</t>
  </si>
  <si>
    <t>EMLURB 07.01.185</t>
  </si>
  <si>
    <t>ALVENARIA DE TIJOLOS DE 8 FUROS, ASSENTADOS E REJUNTADOS COM ARGAMASSA DE CIMENTO E AREIA NO TRACO 1:6 - 1 VEZ.</t>
  </si>
  <si>
    <t>4.8</t>
  </si>
  <si>
    <t>1.2</t>
  </si>
  <si>
    <t>3.7</t>
  </si>
  <si>
    <t>3.8</t>
  </si>
  <si>
    <t>5.8</t>
  </si>
  <si>
    <t>6.8</t>
  </si>
  <si>
    <t>7.8</t>
  </si>
  <si>
    <t>8.8</t>
  </si>
  <si>
    <t>9.8</t>
  </si>
  <si>
    <t>10.8</t>
  </si>
  <si>
    <t>11.8</t>
  </si>
  <si>
    <t>12.8</t>
  </si>
  <si>
    <t>13.8</t>
  </si>
  <si>
    <t>14.8</t>
  </si>
  <si>
    <t>15.8</t>
  </si>
  <si>
    <t>16.8</t>
  </si>
  <si>
    <t>17.8</t>
  </si>
  <si>
    <t>18.8</t>
  </si>
  <si>
    <t>19.8</t>
  </si>
  <si>
    <t>DRENAGEM</t>
  </si>
  <si>
    <t>und.</t>
  </si>
  <si>
    <t>CAIXA COLETORA DE INSPECAO OU DE AREIA C/ PAREDES EM ALVENARIA, LAJE DE TAMPA E DE FUNDO EM CONCRETO, REVESTIDA INTERNAMENTE COM ARGAMASSA DE CIMENTO E AREIA 1:4, DIMENSOES INTERNAS 0,60 X 0,60 M, COM PROFUNDIDADE ATE 1,0M.</t>
  </si>
  <si>
    <t>SERVENTE COM ENCARGOS COMPLEMENTARES</t>
  </si>
  <si>
    <t>ENCANADOR COM ENCARGOS COMPLEMENTARES</t>
  </si>
  <si>
    <r>
      <t xml:space="preserve">OBJETO: </t>
    </r>
    <r>
      <rPr>
        <sz val="16"/>
        <color theme="1"/>
        <rFont val="Calibri"/>
        <family val="2"/>
        <scheme val="minor"/>
      </rPr>
      <t>PAVIMENTAÇÃO DE DIVERSAS RUAS DA SEDE, MUNÍCIPIO DE GOIANA/PE</t>
    </r>
  </si>
  <si>
    <t>unid.</t>
  </si>
  <si>
    <t>FORNECIMENTO E ASSENTAMENTO DE MEIO-FIO DE CONCRETO PRE MOLDADO,DIMENSOES (1.00 X 0.25 X0.10)M, REJUNTADO COM ARGAMASSA DE CIMENTO E AREIA 1 2.</t>
  </si>
  <si>
    <t>EMLURB 20.09.022</t>
  </si>
  <si>
    <t>ESCAVACAO MECANICA DE VALA EM MATERIAL 2A. CATEGORIA DE 2,01 ATE 4,00M DE PROFUNDIDADE COM UTILIZACAO DE ESCAVADEIRA HIDRAULICA</t>
  </si>
  <si>
    <t>RUA 01</t>
  </si>
  <si>
    <t>RUA 02</t>
  </si>
  <si>
    <t>RUA 03</t>
  </si>
  <si>
    <t>RUA 15</t>
  </si>
  <si>
    <r>
      <t>LOCAL:</t>
    </r>
    <r>
      <rPr>
        <sz val="16"/>
        <color theme="1"/>
        <rFont val="Calibri"/>
        <family val="2"/>
        <scheme val="minor"/>
      </rPr>
      <t xml:space="preserve"> PORTELINHA</t>
    </r>
  </si>
  <si>
    <t>LOCAL: PORTELINHA</t>
  </si>
  <si>
    <r>
      <rPr>
        <b/>
        <sz val="12"/>
        <color theme="1"/>
        <rFont val="Calibri"/>
        <family val="2"/>
        <scheme val="minor"/>
      </rPr>
      <t>LOCAL</t>
    </r>
    <r>
      <rPr>
        <sz val="12"/>
        <color theme="1"/>
        <rFont val="Calibri"/>
        <family val="2"/>
        <scheme val="minor"/>
      </rPr>
      <t>: PORTELINHA</t>
    </r>
  </si>
  <si>
    <r>
      <rPr>
        <b/>
        <sz val="11"/>
        <color theme="1"/>
        <rFont val="Calibri"/>
        <family val="2"/>
        <scheme val="minor"/>
      </rPr>
      <t>LOCAL</t>
    </r>
    <r>
      <rPr>
        <sz val="11"/>
        <color theme="1"/>
        <rFont val="Calibri"/>
        <family val="2"/>
        <scheme val="minor"/>
      </rPr>
      <t>: PORTELINHA</t>
    </r>
  </si>
  <si>
    <t>REGULARIZAÇÃO E COMPACTAÇÃO DE SUBLEITO DE SOLO  PREDOMINANTEMENTE ARGILOSO. AF_11/2019</t>
  </si>
  <si>
    <t>RUA 18</t>
  </si>
  <si>
    <t>20.6</t>
  </si>
  <si>
    <t>20.7</t>
  </si>
  <si>
    <t>RUA 20</t>
  </si>
  <si>
    <t>RUA 19</t>
  </si>
  <si>
    <t>21.1</t>
  </si>
  <si>
    <t>21.2</t>
  </si>
  <si>
    <t>21.3</t>
  </si>
  <si>
    <t>21.4</t>
  </si>
  <si>
    <t>21.5</t>
  </si>
  <si>
    <t>21.6</t>
  </si>
  <si>
    <t>21.7</t>
  </si>
  <si>
    <t>22.1</t>
  </si>
  <si>
    <t>22.2</t>
  </si>
  <si>
    <t>22.3</t>
  </si>
  <si>
    <t>22.4</t>
  </si>
  <si>
    <t>22.5</t>
  </si>
  <si>
    <t>22.6</t>
  </si>
  <si>
    <t>22.7</t>
  </si>
  <si>
    <t>23.1</t>
  </si>
  <si>
    <t>23.2</t>
  </si>
  <si>
    <t>23.3</t>
  </si>
  <si>
    <t>23.4</t>
  </si>
  <si>
    <t>23.5</t>
  </si>
  <si>
    <t>20.8</t>
  </si>
  <si>
    <t>21.8</t>
  </si>
  <si>
    <t>22.8</t>
  </si>
  <si>
    <t>REFERENCIA - SINAPI - DEZEMBRO 2019 - DESONERADA E EMLURB - JULHO 2018</t>
  </si>
  <si>
    <t>74209/001 - SINAPI REF. - DEZ/2019 DES.</t>
  </si>
  <si>
    <t>90777 - SINAPI REF. - DEZ/2019 DES.</t>
  </si>
  <si>
    <t>90776 - SINAPI REF. - DEZ/2019 DES.</t>
  </si>
  <si>
    <t>100576 - SINAPI REF.- DEZ/2019 DES.</t>
  </si>
  <si>
    <t>72799 - SINAPI REF.- DEZ/2019 DES.</t>
  </si>
  <si>
    <t>94319 - SINAPI REF.- DEZ/2019 DES.</t>
  </si>
  <si>
    <t>94990 - SINAPI REF.- DEZ/2019 DES.</t>
  </si>
  <si>
    <t>72917 - SINAPI REF.- DEZ/2019 DES.</t>
  </si>
  <si>
    <t>92212 - SINAPI REF.- DEZ/2019 DES.</t>
  </si>
  <si>
    <t>92216 - SINAPI REF.- DEZ/2019 DES.</t>
  </si>
  <si>
    <t>94317 - SINAPI REF.- DEZ/2019 DES.</t>
  </si>
  <si>
    <t xml:space="preserve">EMLURB 19.06.020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</si>
</sst>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&quot;R$ &quot;#,##0.00"/>
    <numFmt numFmtId="167" formatCode="#,##0.0000"/>
    <numFmt numFmtId="168" formatCode="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20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1499984740745262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/>
    <xf numFmtId="43" fontId="2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horizontal="right" vertical="center"/>
    </xf>
    <xf numFmtId="43" fontId="0" fillId="0" borderId="1" xfId="1" applyFont="1" applyBorder="1" applyAlignment="1">
      <alignment vertical="center"/>
    </xf>
    <xf numFmtId="4" fontId="0" fillId="0" borderId="1" xfId="1" applyNumberFormat="1" applyFont="1" applyBorder="1" applyAlignment="1">
      <alignment vertical="center"/>
    </xf>
    <xf numFmtId="0" fontId="2" fillId="2" borderId="1" xfId="0" applyFont="1" applyFill="1" applyBorder="1"/>
    <xf numFmtId="43" fontId="2" fillId="2" borderId="1" xfId="1" applyFont="1" applyFill="1" applyBorder="1"/>
    <xf numFmtId="43" fontId="2" fillId="2" borderId="1" xfId="1" applyFont="1" applyFill="1" applyBorder="1" applyAlignment="1">
      <alignment vertical="center"/>
    </xf>
    <xf numFmtId="4" fontId="2" fillId="2" borderId="1" xfId="0" applyNumberFormat="1" applyFont="1" applyFill="1" applyBorder="1" applyAlignment="1"/>
    <xf numFmtId="0" fontId="5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2" fontId="13" fillId="4" borderId="1" xfId="4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2" fontId="13" fillId="4" borderId="1" xfId="4" applyNumberFormat="1" applyFont="1" applyFill="1" applyBorder="1" applyAlignment="1">
      <alignment horizontal="center" vertical="center" wrapText="1"/>
    </xf>
    <xf numFmtId="2" fontId="13" fillId="4" borderId="1" xfId="4" applyNumberFormat="1" applyFont="1" applyFill="1" applyBorder="1" applyAlignment="1">
      <alignment horizontal="center" wrapText="1"/>
    </xf>
    <xf numFmtId="0" fontId="11" fillId="4" borderId="1" xfId="5" applyFont="1" applyFill="1" applyBorder="1" applyAlignment="1">
      <alignment horizontal="center" vertical="center" wrapText="1"/>
    </xf>
    <xf numFmtId="0" fontId="0" fillId="4" borderId="1" xfId="0" applyFill="1" applyBorder="1"/>
    <xf numFmtId="0" fontId="11" fillId="4" borderId="5" xfId="5" applyFont="1" applyFill="1" applyBorder="1" applyAlignment="1">
      <alignment horizontal="center" vertical="center" wrapText="1"/>
    </xf>
    <xf numFmtId="2" fontId="13" fillId="0" borderId="1" xfId="4" applyNumberFormat="1" applyFont="1" applyFill="1" applyBorder="1" applyAlignment="1">
      <alignment horizontal="center" vertical="center"/>
    </xf>
    <xf numFmtId="4" fontId="13" fillId="4" borderId="1" xfId="4" applyNumberFormat="1" applyFont="1" applyFill="1" applyBorder="1" applyAlignment="1">
      <alignment horizontal="left" vertical="center" wrapText="1"/>
    </xf>
    <xf numFmtId="2" fontId="13" fillId="4" borderId="4" xfId="4" applyNumberFormat="1" applyFont="1" applyFill="1" applyBorder="1" applyAlignment="1">
      <alignment horizontal="center" wrapText="1"/>
    </xf>
    <xf numFmtId="2" fontId="13" fillId="4" borderId="6" xfId="4" applyNumberFormat="1" applyFont="1" applyFill="1" applyBorder="1" applyAlignment="1">
      <alignment horizontal="center" vertical="center" wrapText="1"/>
    </xf>
    <xf numFmtId="2" fontId="13" fillId="4" borderId="6" xfId="4" applyNumberFormat="1" applyFont="1" applyFill="1" applyBorder="1" applyAlignment="1">
      <alignment horizontal="center" wrapText="1"/>
    </xf>
    <xf numFmtId="2" fontId="10" fillId="5" borderId="1" xfId="4" applyNumberFormat="1" applyFont="1" applyFill="1" applyBorder="1" applyAlignment="1">
      <alignment vertical="center" wrapText="1"/>
    </xf>
    <xf numFmtId="0" fontId="5" fillId="4" borderId="16" xfId="0" applyFont="1" applyFill="1" applyBorder="1"/>
    <xf numFmtId="0" fontId="5" fillId="4" borderId="17" xfId="0" applyFont="1" applyFill="1" applyBorder="1"/>
    <xf numFmtId="0" fontId="10" fillId="0" borderId="1" xfId="6" applyFont="1" applyBorder="1" applyAlignment="1">
      <alignment horizontal="center" vertical="top" wrapText="1"/>
    </xf>
    <xf numFmtId="0" fontId="17" fillId="5" borderId="10" xfId="6" applyFont="1" applyFill="1" applyBorder="1" applyAlignment="1">
      <alignment horizontal="center" vertical="center"/>
    </xf>
    <xf numFmtId="0" fontId="17" fillId="5" borderId="1" xfId="6" applyFont="1" applyFill="1" applyBorder="1" applyAlignment="1">
      <alignment vertical="top" wrapText="1"/>
    </xf>
    <xf numFmtId="166" fontId="10" fillId="5" borderId="1" xfId="6" applyNumberFormat="1" applyFont="1" applyFill="1" applyBorder="1" applyAlignment="1">
      <alignment vertical="top"/>
    </xf>
    <xf numFmtId="0" fontId="3" fillId="7" borderId="1" xfId="6" applyFont="1" applyFill="1" applyBorder="1" applyAlignment="1">
      <alignment horizontal="center"/>
    </xf>
    <xf numFmtId="0" fontId="17" fillId="6" borderId="10" xfId="6" applyFont="1" applyFill="1" applyBorder="1" applyAlignment="1">
      <alignment horizontal="center"/>
    </xf>
    <xf numFmtId="0" fontId="17" fillId="6" borderId="1" xfId="6" applyFont="1" applyFill="1" applyBorder="1" applyAlignment="1">
      <alignment vertical="top" wrapText="1"/>
    </xf>
    <xf numFmtId="166" fontId="10" fillId="0" borderId="1" xfId="6" applyNumberFormat="1" applyFont="1" applyBorder="1" applyAlignment="1">
      <alignment vertical="top"/>
    </xf>
    <xf numFmtId="0" fontId="0" fillId="7" borderId="1" xfId="0" applyFill="1" applyBorder="1"/>
    <xf numFmtId="166" fontId="3" fillId="0" borderId="1" xfId="6" applyNumberFormat="1" applyFont="1" applyBorder="1" applyAlignment="1">
      <alignment horizontal="center"/>
    </xf>
    <xf numFmtId="10" fontId="0" fillId="0" borderId="0" xfId="3" applyNumberFormat="1" applyFont="1"/>
    <xf numFmtId="10" fontId="0" fillId="0" borderId="0" xfId="0" applyNumberFormat="1"/>
    <xf numFmtId="1" fontId="0" fillId="0" borderId="0" xfId="0" applyNumberFormat="1"/>
    <xf numFmtId="0" fontId="2" fillId="2" borderId="10" xfId="0" applyFont="1" applyFill="1" applyBorder="1" applyAlignment="1">
      <alignment horizontal="center" vertical="center"/>
    </xf>
    <xf numFmtId="4" fontId="2" fillId="2" borderId="11" xfId="0" applyNumberFormat="1" applyFont="1" applyFill="1" applyBorder="1"/>
    <xf numFmtId="0" fontId="0" fillId="0" borderId="10" xfId="0" applyBorder="1" applyAlignment="1">
      <alignment horizontal="center" vertical="center"/>
    </xf>
    <xf numFmtId="4" fontId="0" fillId="0" borderId="11" xfId="1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4" fontId="2" fillId="2" borderId="11" xfId="0" applyNumberFormat="1" applyFont="1" applyFill="1" applyBorder="1" applyAlignment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4" fontId="8" fillId="4" borderId="1" xfId="2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" fontId="7" fillId="4" borderId="14" xfId="0" applyNumberFormat="1" applyFont="1" applyFill="1" applyBorder="1" applyAlignment="1">
      <alignment horizontal="center" vertical="center"/>
    </xf>
    <xf numFmtId="0" fontId="17" fillId="5" borderId="1" xfId="6" applyFont="1" applyFill="1" applyBorder="1" applyAlignment="1">
      <alignment horizontal="center" wrapText="1"/>
    </xf>
    <xf numFmtId="0" fontId="17" fillId="5" borderId="1" xfId="6" applyFont="1" applyFill="1" applyBorder="1" applyAlignment="1">
      <alignment horizontal="justify" wrapText="1"/>
    </xf>
    <xf numFmtId="10" fontId="3" fillId="5" borderId="1" xfId="3" applyNumberFormat="1" applyFont="1" applyFill="1" applyBorder="1" applyAlignment="1">
      <alignment horizontal="center"/>
    </xf>
    <xf numFmtId="0" fontId="17" fillId="5" borderId="1" xfId="6" applyFont="1" applyFill="1" applyBorder="1" applyAlignment="1">
      <alignment horizontal="left" vertical="top" wrapText="1"/>
    </xf>
    <xf numFmtId="166" fontId="17" fillId="5" borderId="1" xfId="6" applyNumberFormat="1" applyFont="1" applyFill="1" applyBorder="1" applyAlignment="1">
      <alignment horizontal="center"/>
    </xf>
    <xf numFmtId="0" fontId="17" fillId="0" borderId="1" xfId="6" applyFont="1" applyFill="1" applyBorder="1" applyAlignment="1">
      <alignment horizontal="center" wrapText="1"/>
    </xf>
    <xf numFmtId="0" fontId="17" fillId="0" borderId="1" xfId="6" applyFont="1" applyFill="1" applyBorder="1" applyAlignment="1">
      <alignment horizontal="justify" wrapText="1"/>
    </xf>
    <xf numFmtId="10" fontId="3" fillId="0" borderId="1" xfId="3" applyNumberFormat="1" applyFont="1" applyBorder="1" applyAlignment="1">
      <alignment horizontal="center"/>
    </xf>
    <xf numFmtId="0" fontId="18" fillId="0" borderId="1" xfId="6" applyFont="1" applyBorder="1"/>
    <xf numFmtId="0" fontId="17" fillId="5" borderId="10" xfId="6" applyFont="1" applyFill="1" applyBorder="1" applyAlignment="1">
      <alignment horizontal="center"/>
    </xf>
    <xf numFmtId="0" fontId="17" fillId="0" borderId="10" xfId="6" applyFont="1" applyFill="1" applyBorder="1" applyAlignment="1">
      <alignment horizontal="center"/>
    </xf>
    <xf numFmtId="0" fontId="0" fillId="0" borderId="10" xfId="0" applyBorder="1"/>
    <xf numFmtId="0" fontId="18" fillId="0" borderId="13" xfId="6" applyFont="1" applyBorder="1"/>
    <xf numFmtId="10" fontId="3" fillId="0" borderId="13" xfId="3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10" fillId="5" borderId="11" xfId="4" applyNumberFormat="1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center"/>
    </xf>
    <xf numFmtId="2" fontId="13" fillId="4" borderId="11" xfId="4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11" fillId="4" borderId="23" xfId="5" applyFont="1" applyFill="1" applyBorder="1" applyAlignment="1">
      <alignment horizontal="center" vertical="center" wrapText="1"/>
    </xf>
    <xf numFmtId="0" fontId="0" fillId="4" borderId="10" xfId="0" applyFill="1" applyBorder="1"/>
    <xf numFmtId="0" fontId="0" fillId="4" borderId="12" xfId="0" applyFill="1" applyBorder="1" applyAlignment="1">
      <alignment vertical="center"/>
    </xf>
    <xf numFmtId="2" fontId="13" fillId="4" borderId="13" xfId="4" applyNumberFormat="1" applyFont="1" applyFill="1" applyBorder="1" applyAlignment="1">
      <alignment horizontal="center" vertical="center" wrapText="1"/>
    </xf>
    <xf numFmtId="2" fontId="13" fillId="0" borderId="13" xfId="4" applyNumberFormat="1" applyFont="1" applyFill="1" applyBorder="1" applyAlignment="1">
      <alignment horizontal="center" vertical="center"/>
    </xf>
    <xf numFmtId="4" fontId="13" fillId="4" borderId="14" xfId="4" applyNumberFormat="1" applyFont="1" applyFill="1" applyBorder="1" applyAlignment="1">
      <alignment horizontal="left" vertical="center" wrapText="1"/>
    </xf>
    <xf numFmtId="43" fontId="20" fillId="5" borderId="1" xfId="8" applyFont="1" applyFill="1" applyBorder="1" applyAlignment="1">
      <alignment horizontal="center" vertical="center"/>
    </xf>
    <xf numFmtId="4" fontId="20" fillId="5" borderId="1" xfId="7" applyNumberFormat="1" applyFont="1" applyFill="1" applyBorder="1" applyAlignment="1">
      <alignment horizontal="center" vertical="center"/>
    </xf>
    <xf numFmtId="0" fontId="3" fillId="0" borderId="0" xfId="7" applyFont="1"/>
    <xf numFmtId="0" fontId="10" fillId="0" borderId="0" xfId="7" applyFont="1" applyAlignment="1">
      <alignment vertical="center"/>
    </xf>
    <xf numFmtId="4" fontId="20" fillId="5" borderId="4" xfId="7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horizontal="center" vertical="center"/>
    </xf>
    <xf numFmtId="0" fontId="11" fillId="4" borderId="1" xfId="5" applyFont="1" applyFill="1" applyBorder="1" applyAlignment="1">
      <alignment horizontal="center" vertical="center" wrapText="1"/>
    </xf>
    <xf numFmtId="0" fontId="11" fillId="4" borderId="11" xfId="5" applyFont="1" applyFill="1" applyBorder="1" applyAlignment="1">
      <alignment horizontal="center" vertical="center" wrapText="1"/>
    </xf>
    <xf numFmtId="2" fontId="0" fillId="0" borderId="0" xfId="0" applyNumberFormat="1" applyFont="1"/>
    <xf numFmtId="0" fontId="0" fillId="0" borderId="0" xfId="0" applyFont="1"/>
    <xf numFmtId="0" fontId="23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43" fontId="23" fillId="0" borderId="11" xfId="9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/>
    <xf numFmtId="2" fontId="0" fillId="0" borderId="21" xfId="0" applyNumberFormat="1" applyFont="1" applyFill="1" applyBorder="1" applyAlignment="1">
      <alignment horizontal="center"/>
    </xf>
    <xf numFmtId="168" fontId="0" fillId="0" borderId="0" xfId="0" applyNumberFormat="1" applyFont="1"/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/>
    <xf numFmtId="2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32" xfId="0" applyFont="1" applyFill="1" applyBorder="1"/>
    <xf numFmtId="2" fontId="2" fillId="0" borderId="11" xfId="0" applyNumberFormat="1" applyFont="1" applyFill="1" applyBorder="1" applyAlignment="1">
      <alignment horizontal="center"/>
    </xf>
    <xf numFmtId="10" fontId="0" fillId="0" borderId="20" xfId="3" applyNumberFormat="1" applyFont="1" applyBorder="1"/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4" fontId="0" fillId="0" borderId="0" xfId="0" applyNumberFormat="1"/>
    <xf numFmtId="0" fontId="0" fillId="0" borderId="0" xfId="0" applyBorder="1"/>
    <xf numFmtId="164" fontId="0" fillId="0" borderId="0" xfId="0" applyNumberFormat="1"/>
    <xf numFmtId="164" fontId="17" fillId="5" borderId="1" xfId="10" applyFont="1" applyFill="1" applyBorder="1" applyAlignment="1">
      <alignment horizontal="justify" wrapText="1"/>
    </xf>
    <xf numFmtId="0" fontId="10" fillId="0" borderId="1" xfId="6" applyFont="1" applyBorder="1" applyAlignment="1">
      <alignment horizontal="center" wrapText="1"/>
    </xf>
    <xf numFmtId="0" fontId="10" fillId="0" borderId="13" xfId="6" applyFont="1" applyBorder="1" applyAlignment="1">
      <alignment horizontal="center" wrapText="1"/>
    </xf>
    <xf numFmtId="166" fontId="3" fillId="0" borderId="0" xfId="3" applyNumberFormat="1" applyFont="1" applyFill="1" applyBorder="1" applyAlignment="1">
      <alignment horizontal="center"/>
    </xf>
    <xf numFmtId="43" fontId="0" fillId="4" borderId="1" xfId="1" applyFont="1" applyFill="1" applyBorder="1" applyAlignment="1">
      <alignment horizontal="right" vertical="center"/>
    </xf>
    <xf numFmtId="0" fontId="11" fillId="4" borderId="11" xfId="5" applyFont="1" applyFill="1" applyBorder="1" applyAlignment="1">
      <alignment horizontal="center" vertical="center" wrapText="1"/>
    </xf>
    <xf numFmtId="2" fontId="0" fillId="0" borderId="0" xfId="0" applyNumberFormat="1"/>
    <xf numFmtId="0" fontId="11" fillId="4" borderId="1" xfId="5" applyFont="1" applyFill="1" applyBorder="1" applyAlignment="1">
      <alignment horizontal="center" vertical="center" wrapText="1"/>
    </xf>
    <xf numFmtId="4" fontId="10" fillId="5" borderId="1" xfId="4" applyNumberFormat="1" applyFont="1" applyFill="1" applyBorder="1" applyAlignment="1">
      <alignment vertical="center" wrapText="1"/>
    </xf>
    <xf numFmtId="4" fontId="13" fillId="4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4" fontId="11" fillId="4" borderId="6" xfId="4" applyNumberFormat="1" applyFont="1" applyFill="1" applyBorder="1" applyAlignment="1">
      <alignment horizontal="center" vertical="center" wrapText="1"/>
    </xf>
    <xf numFmtId="4" fontId="13" fillId="4" borderId="13" xfId="4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31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43" fontId="0" fillId="4" borderId="1" xfId="1" applyFont="1" applyFill="1" applyBorder="1" applyAlignment="1">
      <alignment vertical="center"/>
    </xf>
    <xf numFmtId="4" fontId="13" fillId="4" borderId="1" xfId="4" applyNumberFormat="1" applyFont="1" applyFill="1" applyBorder="1" applyAlignment="1">
      <alignment horizontal="center" wrapText="1"/>
    </xf>
    <xf numFmtId="4" fontId="13" fillId="4" borderId="6" xfId="4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4" borderId="37" xfId="0" applyFill="1" applyBorder="1"/>
    <xf numFmtId="0" fontId="17" fillId="4" borderId="10" xfId="6" applyFont="1" applyFill="1" applyBorder="1" applyAlignment="1">
      <alignment horizontal="center"/>
    </xf>
    <xf numFmtId="0" fontId="17" fillId="4" borderId="1" xfId="6" applyFont="1" applyFill="1" applyBorder="1" applyAlignment="1">
      <alignment horizontal="center" wrapText="1"/>
    </xf>
    <xf numFmtId="0" fontId="17" fillId="4" borderId="1" xfId="6" applyFont="1" applyFill="1" applyBorder="1" applyAlignment="1">
      <alignment horizontal="justify" wrapText="1"/>
    </xf>
    <xf numFmtId="0" fontId="17" fillId="4" borderId="1" xfId="6" applyFont="1" applyFill="1" applyBorder="1" applyAlignment="1">
      <alignment vertical="top" wrapText="1"/>
    </xf>
    <xf numFmtId="166" fontId="10" fillId="4" borderId="1" xfId="6" applyNumberFormat="1" applyFont="1" applyFill="1" applyBorder="1" applyAlignment="1">
      <alignment vertical="top"/>
    </xf>
    <xf numFmtId="166" fontId="3" fillId="4" borderId="1" xfId="3" applyNumberFormat="1" applyFont="1" applyFill="1" applyBorder="1" applyAlignment="1">
      <alignment horizontal="center"/>
    </xf>
    <xf numFmtId="0" fontId="0" fillId="4" borderId="5" xfId="0" applyFill="1" applyBorder="1"/>
    <xf numFmtId="4" fontId="2" fillId="2" borderId="11" xfId="1" applyNumberFormat="1" applyFont="1" applyFill="1" applyBorder="1" applyAlignment="1">
      <alignment vertical="center"/>
    </xf>
    <xf numFmtId="0" fontId="11" fillId="4" borderId="11" xfId="5" applyFont="1" applyFill="1" applyBorder="1" applyAlignment="1">
      <alignment horizontal="center" vertical="center" wrapText="1"/>
    </xf>
    <xf numFmtId="0" fontId="0" fillId="4" borderId="33" xfId="0" applyFill="1" applyBorder="1" applyAlignment="1">
      <alignment vertical="center"/>
    </xf>
    <xf numFmtId="2" fontId="13" fillId="4" borderId="3" xfId="4" applyNumberFormat="1" applyFont="1" applyFill="1" applyBorder="1" applyAlignment="1">
      <alignment horizontal="center" vertical="center" wrapText="1"/>
    </xf>
    <xf numFmtId="4" fontId="13" fillId="4" borderId="3" xfId="4" applyNumberFormat="1" applyFont="1" applyFill="1" applyBorder="1" applyAlignment="1">
      <alignment horizontal="center" vertical="center" wrapText="1"/>
    </xf>
    <xf numFmtId="2" fontId="13" fillId="0" borderId="3" xfId="4" applyNumberFormat="1" applyFont="1" applyFill="1" applyBorder="1" applyAlignment="1">
      <alignment horizontal="center" vertical="center"/>
    </xf>
    <xf numFmtId="4" fontId="13" fillId="4" borderId="43" xfId="4" applyNumberFormat="1" applyFont="1" applyFill="1" applyBorder="1" applyAlignment="1">
      <alignment horizontal="left" vertical="center" wrapText="1"/>
    </xf>
    <xf numFmtId="0" fontId="0" fillId="4" borderId="44" xfId="0" applyFill="1" applyBorder="1" applyAlignment="1">
      <alignment vertical="center"/>
    </xf>
    <xf numFmtId="2" fontId="13" fillId="4" borderId="45" xfId="4" applyNumberFormat="1" applyFont="1" applyFill="1" applyBorder="1" applyAlignment="1">
      <alignment horizontal="center" vertical="center" wrapText="1"/>
    </xf>
    <xf numFmtId="4" fontId="13" fillId="4" borderId="45" xfId="4" applyNumberFormat="1" applyFont="1" applyFill="1" applyBorder="1" applyAlignment="1">
      <alignment horizontal="center" vertical="center" wrapText="1"/>
    </xf>
    <xf numFmtId="2" fontId="13" fillId="0" borderId="45" xfId="4" applyNumberFormat="1" applyFont="1" applyFill="1" applyBorder="1" applyAlignment="1">
      <alignment horizontal="center" vertical="center"/>
    </xf>
    <xf numFmtId="4" fontId="13" fillId="4" borderId="29" xfId="4" applyNumberFormat="1" applyFont="1" applyFill="1" applyBorder="1" applyAlignment="1">
      <alignment horizontal="left" vertical="center" wrapText="1"/>
    </xf>
    <xf numFmtId="0" fontId="0" fillId="4" borderId="46" xfId="0" applyFill="1" applyBorder="1" applyAlignment="1">
      <alignment vertical="center"/>
    </xf>
    <xf numFmtId="2" fontId="13" fillId="4" borderId="2" xfId="4" applyNumberFormat="1" applyFont="1" applyFill="1" applyBorder="1" applyAlignment="1">
      <alignment horizontal="center" vertical="center" wrapText="1"/>
    </xf>
    <xf numFmtId="4" fontId="13" fillId="4" borderId="2" xfId="4" applyNumberFormat="1" applyFont="1" applyFill="1" applyBorder="1" applyAlignment="1">
      <alignment horizontal="center" vertical="center" wrapText="1"/>
    </xf>
    <xf numFmtId="2" fontId="13" fillId="0" borderId="2" xfId="4" applyNumberFormat="1" applyFont="1" applyFill="1" applyBorder="1" applyAlignment="1">
      <alignment horizontal="center" vertical="center"/>
    </xf>
    <xf numFmtId="4" fontId="13" fillId="4" borderId="15" xfId="4" applyNumberFormat="1" applyFont="1" applyFill="1" applyBorder="1" applyAlignment="1">
      <alignment horizontal="left" vertical="center" wrapText="1"/>
    </xf>
    <xf numFmtId="2" fontId="13" fillId="4" borderId="3" xfId="4" applyNumberFormat="1" applyFont="1" applyFill="1" applyBorder="1" applyAlignment="1">
      <alignment horizontal="center" wrapText="1"/>
    </xf>
    <xf numFmtId="4" fontId="13" fillId="4" borderId="3" xfId="4" applyNumberFormat="1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vertical="center"/>
    </xf>
    <xf numFmtId="2" fontId="10" fillId="4" borderId="43" xfId="4" applyNumberFormat="1" applyFont="1" applyFill="1" applyBorder="1" applyAlignment="1">
      <alignment horizontal="left" vertical="center" wrapText="1"/>
    </xf>
    <xf numFmtId="2" fontId="10" fillId="4" borderId="31" xfId="4" applyNumberFormat="1" applyFont="1" applyFill="1" applyBorder="1" applyAlignment="1">
      <alignment horizontal="left" vertical="center" wrapText="1"/>
    </xf>
    <xf numFmtId="2" fontId="10" fillId="4" borderId="33" xfId="4" applyNumberFormat="1" applyFont="1" applyFill="1" applyBorder="1" applyAlignment="1">
      <alignment horizontal="left" vertical="center" wrapText="1"/>
    </xf>
    <xf numFmtId="2" fontId="10" fillId="4" borderId="3" xfId="4" applyNumberFormat="1" applyFont="1" applyFill="1" applyBorder="1" applyAlignment="1">
      <alignment vertical="center" wrapText="1"/>
    </xf>
    <xf numFmtId="4" fontId="10" fillId="4" borderId="3" xfId="4" applyNumberFormat="1" applyFont="1" applyFill="1" applyBorder="1" applyAlignment="1">
      <alignment vertical="center" wrapText="1"/>
    </xf>
    <xf numFmtId="2" fontId="10" fillId="4" borderId="39" xfId="4" applyNumberFormat="1" applyFont="1" applyFill="1" applyBorder="1" applyAlignment="1">
      <alignment vertical="center" wrapText="1"/>
    </xf>
    <xf numFmtId="2" fontId="13" fillId="4" borderId="3" xfId="4" applyNumberFormat="1" applyFont="1" applyFill="1" applyBorder="1" applyAlignment="1">
      <alignment vertical="center" wrapText="1"/>
    </xf>
    <xf numFmtId="0" fontId="0" fillId="4" borderId="47" xfId="0" applyFill="1" applyBorder="1" applyAlignment="1">
      <alignment vertical="center"/>
    </xf>
    <xf numFmtId="4" fontId="13" fillId="4" borderId="21" xfId="4" applyNumberFormat="1" applyFont="1" applyFill="1" applyBorder="1" applyAlignment="1">
      <alignment horizontal="left" vertical="center" wrapText="1"/>
    </xf>
    <xf numFmtId="2" fontId="10" fillId="4" borderId="1" xfId="4" applyNumberFormat="1" applyFont="1" applyFill="1" applyBorder="1" applyAlignment="1">
      <alignment vertical="center" wrapText="1"/>
    </xf>
    <xf numFmtId="2" fontId="13" fillId="4" borderId="1" xfId="4" applyNumberFormat="1" applyFont="1" applyFill="1" applyBorder="1" applyAlignment="1">
      <alignment vertical="center" wrapText="1"/>
    </xf>
    <xf numFmtId="2" fontId="13" fillId="4" borderId="2" xfId="4" applyNumberFormat="1" applyFont="1" applyFill="1" applyBorder="1" applyAlignment="1">
      <alignment horizontal="center" wrapText="1"/>
    </xf>
    <xf numFmtId="4" fontId="13" fillId="4" borderId="2" xfId="4" applyNumberFormat="1" applyFont="1" applyFill="1" applyBorder="1" applyAlignment="1">
      <alignment horizontal="center" wrapText="1"/>
    </xf>
    <xf numFmtId="0" fontId="11" fillId="4" borderId="21" xfId="5" applyFont="1" applyFill="1" applyBorder="1" applyAlignment="1">
      <alignment horizontal="center" vertical="center" wrapText="1"/>
    </xf>
    <xf numFmtId="4" fontId="0" fillId="0" borderId="0" xfId="10" applyNumberFormat="1" applyFont="1"/>
    <xf numFmtId="4" fontId="5" fillId="0" borderId="0" xfId="0" applyNumberFormat="1" applyFont="1"/>
    <xf numFmtId="4" fontId="30" fillId="0" borderId="0" xfId="0" applyNumberFormat="1" applyFont="1"/>
    <xf numFmtId="4" fontId="0" fillId="4" borderId="31" xfId="0" applyNumberFormat="1" applyFill="1" applyBorder="1"/>
    <xf numFmtId="4" fontId="2" fillId="2" borderId="1" xfId="0" applyNumberFormat="1" applyFont="1" applyFill="1" applyBorder="1" applyAlignment="1">
      <alignment horizontal="center" vertical="center"/>
    </xf>
    <xf numFmtId="164" fontId="2" fillId="2" borderId="11" xfId="10" applyFont="1" applyFill="1" applyBorder="1" applyAlignment="1"/>
    <xf numFmtId="164" fontId="0" fillId="0" borderId="0" xfId="10" applyFont="1"/>
    <xf numFmtId="4" fontId="0" fillId="4" borderId="1" xfId="1" applyNumberFormat="1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4" fontId="11" fillId="4" borderId="2" xfId="4" applyNumberFormat="1" applyFont="1" applyFill="1" applyBorder="1" applyAlignment="1">
      <alignment horizontal="center" vertical="center" wrapText="1"/>
    </xf>
    <xf numFmtId="0" fontId="11" fillId="4" borderId="2" xfId="5" applyFont="1" applyFill="1" applyBorder="1" applyAlignment="1">
      <alignment horizontal="center" vertical="center" wrapText="1"/>
    </xf>
    <xf numFmtId="10" fontId="3" fillId="4" borderId="1" xfId="3" applyNumberFormat="1" applyFont="1" applyFill="1" applyBorder="1" applyAlignment="1">
      <alignment horizontal="center"/>
    </xf>
    <xf numFmtId="4" fontId="2" fillId="2" borderId="11" xfId="1" applyNumberFormat="1" applyFont="1" applyFill="1" applyBorder="1" applyAlignment="1"/>
    <xf numFmtId="166" fontId="3" fillId="5" borderId="1" xfId="3" applyNumberFormat="1" applyFont="1" applyFill="1" applyBorder="1" applyAlignment="1">
      <alignment horizontal="center"/>
    </xf>
    <xf numFmtId="0" fontId="3" fillId="4" borderId="1" xfId="6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44" fontId="0" fillId="0" borderId="0" xfId="0" applyNumberFormat="1"/>
    <xf numFmtId="0" fontId="11" fillId="4" borderId="11" xfId="5" applyFont="1" applyFill="1" applyBorder="1" applyAlignment="1">
      <alignment horizontal="center" vertical="center" wrapText="1"/>
    </xf>
    <xf numFmtId="0" fontId="0" fillId="4" borderId="24" xfId="0" applyFill="1" applyBorder="1" applyAlignment="1">
      <alignment vertical="center"/>
    </xf>
    <xf numFmtId="0" fontId="11" fillId="4" borderId="43" xfId="5" applyFont="1" applyFill="1" applyBorder="1" applyAlignment="1">
      <alignment horizontal="center" vertical="center" wrapText="1"/>
    </xf>
    <xf numFmtId="168" fontId="0" fillId="0" borderId="0" xfId="0" applyNumberFormat="1"/>
    <xf numFmtId="0" fontId="17" fillId="5" borderId="5" xfId="6" applyFont="1" applyFill="1" applyBorder="1" applyAlignment="1">
      <alignment horizontal="center" wrapText="1"/>
    </xf>
    <xf numFmtId="0" fontId="17" fillId="5" borderId="1" xfId="6" applyFont="1" applyFill="1" applyBorder="1" applyAlignment="1">
      <alignment horizontal="center"/>
    </xf>
    <xf numFmtId="0" fontId="17" fillId="5" borderId="5" xfId="6" applyFont="1" applyFill="1" applyBorder="1" applyAlignment="1">
      <alignment vertical="top" wrapText="1"/>
    </xf>
    <xf numFmtId="0" fontId="0" fillId="5" borderId="1" xfId="0" applyFill="1" applyBorder="1"/>
    <xf numFmtId="0" fontId="0" fillId="5" borderId="5" xfId="0" applyFill="1" applyBorder="1"/>
    <xf numFmtId="4" fontId="0" fillId="0" borderId="0" xfId="0" applyNumberFormat="1" applyBorder="1"/>
    <xf numFmtId="0" fontId="0" fillId="4" borderId="6" xfId="0" applyFill="1" applyBorder="1"/>
    <xf numFmtId="10" fontId="18" fillId="4" borderId="3" xfId="3" applyNumberFormat="1" applyFont="1" applyFill="1" applyBorder="1" applyAlignment="1">
      <alignment horizontal="center" vertical="center"/>
    </xf>
    <xf numFmtId="10" fontId="31" fillId="5" borderId="1" xfId="3" applyNumberFormat="1" applyFont="1" applyFill="1" applyBorder="1" applyAlignment="1">
      <alignment horizontal="center" vertical="center"/>
    </xf>
    <xf numFmtId="43" fontId="0" fillId="0" borderId="0" xfId="0" applyNumberFormat="1"/>
    <xf numFmtId="0" fontId="19" fillId="4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4" borderId="1" xfId="5" applyFont="1" applyFill="1" applyBorder="1" applyAlignment="1">
      <alignment horizontal="center" vertical="center" wrapText="1"/>
    </xf>
    <xf numFmtId="4" fontId="11" fillId="4" borderId="1" xfId="5" applyNumberFormat="1" applyFont="1" applyFill="1" applyBorder="1" applyAlignment="1">
      <alignment horizontal="center" vertical="center" wrapText="1"/>
    </xf>
    <xf numFmtId="2" fontId="11" fillId="4" borderId="1" xfId="5" applyNumberFormat="1" applyFont="1" applyFill="1" applyBorder="1" applyAlignment="1">
      <alignment horizontal="center" vertical="center" wrapText="1"/>
    </xf>
    <xf numFmtId="2" fontId="11" fillId="4" borderId="2" xfId="5" applyNumberFormat="1" applyFont="1" applyFill="1" applyBorder="1" applyAlignment="1">
      <alignment horizontal="center" vertical="center" wrapText="1"/>
    </xf>
    <xf numFmtId="2" fontId="11" fillId="4" borderId="3" xfId="5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/>
    </xf>
    <xf numFmtId="2" fontId="10" fillId="5" borderId="1" xfId="4" applyNumberFormat="1" applyFont="1" applyFill="1" applyBorder="1" applyAlignment="1">
      <alignment horizontal="left" vertical="center" wrapText="1"/>
    </xf>
    <xf numFmtId="2" fontId="10" fillId="0" borderId="2" xfId="4" applyNumberFormat="1" applyFont="1" applyFill="1" applyBorder="1" applyAlignment="1">
      <alignment horizontal="center" vertical="center" wrapText="1"/>
    </xf>
    <xf numFmtId="0" fontId="10" fillId="4" borderId="1" xfId="5" applyFont="1" applyFill="1" applyBorder="1" applyAlignment="1">
      <alignment horizontal="center" vertical="center"/>
    </xf>
    <xf numFmtId="2" fontId="10" fillId="0" borderId="1" xfId="4" applyNumberFormat="1" applyFont="1" applyFill="1" applyBorder="1" applyAlignment="1">
      <alignment horizontal="center" vertical="center" wrapText="1"/>
    </xf>
    <xf numFmtId="2" fontId="10" fillId="5" borderId="4" xfId="4" applyNumberFormat="1" applyFont="1" applyFill="1" applyBorder="1" applyAlignment="1">
      <alignment horizontal="left" vertical="center" wrapText="1"/>
    </xf>
    <xf numFmtId="2" fontId="10" fillId="5" borderId="6" xfId="4" applyNumberFormat="1" applyFont="1" applyFill="1" applyBorder="1" applyAlignment="1">
      <alignment horizontal="left" vertical="center" wrapText="1"/>
    </xf>
    <xf numFmtId="2" fontId="10" fillId="5" borderId="5" xfId="4" applyNumberFormat="1" applyFont="1" applyFill="1" applyBorder="1" applyAlignment="1">
      <alignment horizontal="left" vertical="center" wrapText="1"/>
    </xf>
    <xf numFmtId="2" fontId="10" fillId="0" borderId="4" xfId="4" applyNumberFormat="1" applyFont="1" applyFill="1" applyBorder="1" applyAlignment="1">
      <alignment horizontal="center" vertical="center" wrapText="1"/>
    </xf>
    <xf numFmtId="2" fontId="10" fillId="0" borderId="6" xfId="4" applyNumberFormat="1" applyFont="1" applyFill="1" applyBorder="1" applyAlignment="1">
      <alignment horizontal="center" vertical="center" wrapText="1"/>
    </xf>
    <xf numFmtId="2" fontId="10" fillId="0" borderId="23" xfId="4" applyNumberFormat="1" applyFont="1" applyFill="1" applyBorder="1" applyAlignment="1">
      <alignment horizontal="center" vertical="center" wrapText="1"/>
    </xf>
    <xf numFmtId="0" fontId="10" fillId="4" borderId="10" xfId="5" applyFont="1" applyFill="1" applyBorder="1" applyAlignment="1">
      <alignment horizontal="center" vertical="center"/>
    </xf>
    <xf numFmtId="0" fontId="10" fillId="4" borderId="11" xfId="5" applyFont="1" applyFill="1" applyBorder="1" applyAlignment="1">
      <alignment horizontal="center" vertical="center"/>
    </xf>
    <xf numFmtId="0" fontId="11" fillId="4" borderId="11" xfId="5" applyFont="1" applyFill="1" applyBorder="1" applyAlignment="1">
      <alignment horizontal="center" vertical="center" wrapText="1"/>
    </xf>
    <xf numFmtId="2" fontId="10" fillId="0" borderId="21" xfId="4" applyNumberFormat="1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0" fontId="18" fillId="5" borderId="1" xfId="3" applyNumberFormat="1" applyFont="1" applyFill="1" applyBorder="1" applyAlignment="1">
      <alignment horizontal="center" vertical="center"/>
    </xf>
    <xf numFmtId="10" fontId="18" fillId="0" borderId="1" xfId="3" applyNumberFormat="1" applyFont="1" applyBorder="1" applyAlignment="1">
      <alignment horizontal="center" vertical="center"/>
    </xf>
    <xf numFmtId="10" fontId="18" fillId="4" borderId="1" xfId="3" applyNumberFormat="1" applyFont="1" applyFill="1" applyBorder="1" applyAlignment="1">
      <alignment horizontal="center" vertical="center"/>
    </xf>
    <xf numFmtId="0" fontId="16" fillId="6" borderId="36" xfId="6" applyFont="1" applyFill="1" applyBorder="1" applyAlignment="1">
      <alignment horizontal="center" vertical="center"/>
    </xf>
    <xf numFmtId="0" fontId="16" fillId="6" borderId="37" xfId="6" applyFont="1" applyFill="1" applyBorder="1" applyAlignment="1">
      <alignment horizontal="center" vertical="center"/>
    </xf>
    <xf numFmtId="0" fontId="10" fillId="4" borderId="10" xfId="6" applyFont="1" applyFill="1" applyBorder="1" applyAlignment="1">
      <alignment horizontal="center" vertical="top"/>
    </xf>
    <xf numFmtId="0" fontId="10" fillId="4" borderId="1" xfId="6" applyFont="1" applyFill="1" applyBorder="1" applyAlignment="1">
      <alignment horizontal="center" vertical="center" wrapText="1"/>
    </xf>
    <xf numFmtId="0" fontId="10" fillId="6" borderId="17" xfId="6" applyFont="1" applyFill="1" applyBorder="1" applyAlignment="1">
      <alignment horizontal="center" vertical="top" wrapText="1"/>
    </xf>
    <xf numFmtId="0" fontId="10" fillId="6" borderId="0" xfId="6" applyFont="1" applyFill="1" applyBorder="1" applyAlignment="1">
      <alignment horizontal="center" vertical="top" wrapText="1"/>
    </xf>
    <xf numFmtId="0" fontId="10" fillId="6" borderId="17" xfId="6" applyFont="1" applyFill="1" applyBorder="1" applyAlignment="1">
      <alignment horizontal="center" vertical="top"/>
    </xf>
    <xf numFmtId="0" fontId="10" fillId="6" borderId="0" xfId="6" applyFont="1" applyFill="1" applyBorder="1" applyAlignment="1">
      <alignment horizontal="center" vertical="top"/>
    </xf>
    <xf numFmtId="0" fontId="10" fillId="0" borderId="1" xfId="6" applyFont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10" fontId="18" fillId="5" borderId="2" xfId="3" applyNumberFormat="1" applyFont="1" applyFill="1" applyBorder="1" applyAlignment="1">
      <alignment horizontal="center" vertical="center"/>
    </xf>
    <xf numFmtId="10" fontId="18" fillId="5" borderId="45" xfId="3" applyNumberFormat="1" applyFont="1" applyFill="1" applyBorder="1" applyAlignment="1">
      <alignment horizontal="center" vertical="center"/>
    </xf>
    <xf numFmtId="10" fontId="18" fillId="5" borderId="3" xfId="3" applyNumberFormat="1" applyFont="1" applyFill="1" applyBorder="1" applyAlignment="1">
      <alignment horizontal="center" vertical="center"/>
    </xf>
    <xf numFmtId="0" fontId="10" fillId="0" borderId="10" xfId="6" applyFont="1" applyBorder="1" applyAlignment="1">
      <alignment horizontal="center" wrapText="1"/>
    </xf>
    <xf numFmtId="0" fontId="10" fillId="0" borderId="1" xfId="6" applyFont="1" applyBorder="1" applyAlignment="1">
      <alignment horizontal="center" wrapText="1"/>
    </xf>
    <xf numFmtId="0" fontId="10" fillId="0" borderId="12" xfId="6" applyFont="1" applyBorder="1" applyAlignment="1">
      <alignment horizontal="center" wrapText="1"/>
    </xf>
    <xf numFmtId="0" fontId="10" fillId="0" borderId="13" xfId="6" applyFont="1" applyBorder="1" applyAlignment="1">
      <alignment horizontal="center" wrapText="1"/>
    </xf>
    <xf numFmtId="0" fontId="17" fillId="5" borderId="28" xfId="6" applyFont="1" applyFill="1" applyBorder="1" applyAlignment="1">
      <alignment horizontal="center" wrapText="1"/>
    </xf>
    <xf numFmtId="0" fontId="17" fillId="5" borderId="5" xfId="6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4" fontId="7" fillId="4" borderId="41" xfId="0" applyNumberFormat="1" applyFont="1" applyFill="1" applyBorder="1" applyAlignment="1">
      <alignment horizontal="center" vertical="center"/>
    </xf>
    <xf numFmtId="4" fontId="7" fillId="4" borderId="42" xfId="0" applyNumberFormat="1" applyFont="1" applyFill="1" applyBorder="1" applyAlignment="1">
      <alignment horizontal="center" vertical="center"/>
    </xf>
    <xf numFmtId="4" fontId="7" fillId="4" borderId="35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20" fillId="5" borderId="2" xfId="7" applyFont="1" applyFill="1" applyBorder="1" applyAlignment="1">
      <alignment horizontal="center" vertical="center"/>
    </xf>
    <xf numFmtId="0" fontId="20" fillId="5" borderId="3" xfId="7" applyFont="1" applyFill="1" applyBorder="1" applyAlignment="1">
      <alignment horizontal="center" vertical="center"/>
    </xf>
    <xf numFmtId="0" fontId="20" fillId="5" borderId="2" xfId="7" applyFont="1" applyFill="1" applyBorder="1" applyAlignment="1">
      <alignment horizontal="center" vertical="center" wrapText="1"/>
    </xf>
    <xf numFmtId="0" fontId="20" fillId="5" borderId="3" xfId="7" applyFont="1" applyFill="1" applyBorder="1" applyAlignment="1">
      <alignment horizontal="center" vertical="center" wrapText="1"/>
    </xf>
    <xf numFmtId="4" fontId="20" fillId="5" borderId="2" xfId="7" applyNumberFormat="1" applyFont="1" applyFill="1" applyBorder="1" applyAlignment="1">
      <alignment horizontal="center" vertical="center"/>
    </xf>
    <xf numFmtId="4" fontId="20" fillId="5" borderId="3" xfId="7" applyNumberFormat="1" applyFont="1" applyFill="1" applyBorder="1" applyAlignment="1">
      <alignment horizontal="center" vertical="center"/>
    </xf>
    <xf numFmtId="4" fontId="20" fillId="5" borderId="24" xfId="7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23" fillId="4" borderId="28" xfId="0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 wrapText="1"/>
    </xf>
    <xf numFmtId="0" fontId="23" fillId="4" borderId="23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3" borderId="34" xfId="0" applyFont="1" applyFill="1" applyBorder="1" applyAlignment="1">
      <alignment horizontal="right" vertical="center"/>
    </xf>
    <xf numFmtId="0" fontId="2" fillId="3" borderId="35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11">
    <cellStyle name="0,0_x000d__x000a_NA_x000d__x000a_" xfId="6"/>
    <cellStyle name="Moeda" xfId="10" builtinId="4"/>
    <cellStyle name="Normal" xfId="0" builtinId="0"/>
    <cellStyle name="Normal 15" xfId="7"/>
    <cellStyle name="Normal 2_BM 02" xfId="4"/>
    <cellStyle name="Normal 3" xfId="5"/>
    <cellStyle name="Porcentagem" xfId="3" builtinId="5"/>
    <cellStyle name="Vírgula" xfId="1" builtinId="3"/>
    <cellStyle name="Vírgula 2 2 2" xfId="8"/>
    <cellStyle name="Vírgula 3 6" xfId="9"/>
    <cellStyle name="Vírgula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298173</xdr:colOff>
      <xdr:row>0</xdr:row>
      <xdr:rowOff>248479</xdr:rowOff>
    </xdr:from>
    <xdr:to>
      <xdr:col>1</xdr:col>
      <xdr:colOff>935934</xdr:colOff>
      <xdr:row>4</xdr:row>
      <xdr:rowOff>41413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298173" y="248479"/>
          <a:ext cx="1250674" cy="853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271096</xdr:colOff>
      <xdr:row>0</xdr:row>
      <xdr:rowOff>168519</xdr:rowOff>
    </xdr:from>
    <xdr:to>
      <xdr:col>2</xdr:col>
      <xdr:colOff>490903</xdr:colOff>
      <xdr:row>3</xdr:row>
      <xdr:rowOff>212481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271096" y="168519"/>
          <a:ext cx="1128345" cy="703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214678</xdr:colOff>
      <xdr:row>1</xdr:row>
      <xdr:rowOff>34436</xdr:rowOff>
    </xdr:from>
    <xdr:to>
      <xdr:col>1</xdr:col>
      <xdr:colOff>1071197</xdr:colOff>
      <xdr:row>5</xdr:row>
      <xdr:rowOff>180975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214678" y="224936"/>
          <a:ext cx="1208944" cy="1070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240197</xdr:colOff>
      <xdr:row>0</xdr:row>
      <xdr:rowOff>91108</xdr:rowOff>
    </xdr:from>
    <xdr:to>
      <xdr:col>1</xdr:col>
      <xdr:colOff>223729</xdr:colOff>
      <xdr:row>4</xdr:row>
      <xdr:rowOff>109681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240197" y="91108"/>
          <a:ext cx="1085119" cy="879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220808</xdr:colOff>
      <xdr:row>20</xdr:row>
      <xdr:rowOff>116899</xdr:rowOff>
    </xdr:from>
    <xdr:to>
      <xdr:col>2</xdr:col>
      <xdr:colOff>144551</xdr:colOff>
      <xdr:row>24</xdr:row>
      <xdr:rowOff>2599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483" y="4184074"/>
          <a:ext cx="374326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cnico%20de%20Engenharia\Orcamentos\_ORC-2011\IURD%20-%20TEMPLO%20DE%20SALOM&#195;O\04)%20C_Indireto\Planilha_DI_IURD_Templo%20de%20Salomao%20-%20Rev%20Dani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LABORAT&#211;RIO%20DNA/OR&#199;AMENTO%20CTEA/CD%2001%20SDS/ANEXO%20VI%20-%20%20PLANILHAS,%20CRONOGRAMA%20F&#205;SICO-FINANCEIRO%20E%20OUTROS/ANEXO%20C%20-%20Planilhas/3.0%20LAB%20FORENSE%20_%20ACESSIBILIDADE_re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lio\composi&#231;oes%20topografias\Composi&#231;&#245;es%20topografia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lipe\TRANSP_M1\Meus%20documentos\MATADOURO%20DE%20PEIXINHOS\ORCA\OR0212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acilio\Desktop\ETA%20-%20GRAVAT&#193;\Atualiza&#231;&#227;o%20Or&#231;amento\OR&#199;AMENTO%20DA%20ETA%20GRAVAT&#193;%20-%20VELHA%20ATUALIZA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cad%202005\Urb\Radial%204-Beira%20Rio\Orca%20eletrico%20beira%20rio-operar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lio\or&#231;amentos%202010\OURICURI\or&#231;amento%20atualizado%20280110\ETA%20Ouricuri%20-%20Sistema%20de%20&#193;gua%20de%20Lavagem\Estimativa%20de%20custo\SAA%20Estimativa%20de%20Custo_Alvenaria_28_01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ro"/>
      <sheetName val="Canteiro"/>
      <sheetName val="Desp. Instal. Prov."/>
      <sheetName val="Inform., Telef., Escrit"/>
      <sheetName val="Qualidade"/>
      <sheetName val="EPI - EPC"/>
      <sheetName val="Mão de Obra Ind."/>
      <sheetName val="Insumos MO"/>
      <sheetName val=" Equipamentos"/>
      <sheetName val="Insumos Equip."/>
      <sheetName val="Consumo Energia"/>
      <sheetName val="Despesas Gerais"/>
      <sheetName val="DADOS INICIAIS"/>
      <sheetName val="RESUMO"/>
      <sheetName val="Consumo Agu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2011"/>
      <sheetName val="PLANILHA ORÇAMENTARIA"/>
      <sheetName val="MC"/>
      <sheetName val="MD"/>
      <sheetName val="CRONOGRAMA"/>
    </sheetNames>
    <sheetDataSet>
      <sheetData sheetId="0">
        <row r="1">
          <cell r="B1">
            <v>0</v>
          </cell>
        </row>
        <row r="2">
          <cell r="A2" t="str">
            <v>PREFEITURA DO RECIFE                                                                                                                                                                                  SECRETARIA DE SERVIÇOS PUBLICOS                                                                                                                                                       EMPRESA DE MANUTENÇÃO E LIMPEZA URBANA</v>
          </cell>
        </row>
        <row r="3">
          <cell r="A3" t="str">
            <v>TABELA DE PREÇOS PARA CONTRATAÇÃO DE OBRAS E SERVIÇOS DE ENGENHARIA ABRIL/2011</v>
          </cell>
        </row>
        <row r="4">
          <cell r="A4" t="str">
            <v>CODIGO</v>
          </cell>
          <cell r="B4" t="str">
            <v>NATUREZA DO SERVIÇO</v>
          </cell>
          <cell r="C4" t="str">
            <v>UN</v>
          </cell>
          <cell r="D4" t="str">
            <v>R$   UNIT. SEM BDI</v>
          </cell>
          <cell r="E4" t="str">
            <v>FONTE</v>
          </cell>
        </row>
        <row r="5">
          <cell r="A5" t="str">
            <v>16.00.000</v>
          </cell>
          <cell r="B5" t="str">
            <v>PINTURA</v>
          </cell>
        </row>
        <row r="6">
          <cell r="A6" t="str">
            <v>16.08.010</v>
          </cell>
          <cell r="B6" t="str">
            <v>PINTURA A BASE DE TINTA ACRILICA CORALPISO,NOVACOR OU SIMILAR PARA PISOS DE QUADRAS DE ES-PORTES, ESTACIONAMENTOS, PASSEIOS, ETC(02 DE-MAOS),INCLUSIVE PREPARO DA SUPERFICIE QUE DE-VE ESTAR LIMPA, SECA E ISENTA DE GORDURA, GRAXA OU MOFO.</v>
          </cell>
          <cell r="C6" t="str">
            <v>M2</v>
          </cell>
          <cell r="D6">
            <v>14.9</v>
          </cell>
          <cell r="E6" t="str">
            <v>EMLURB</v>
          </cell>
        </row>
        <row r="7">
          <cell r="A7" t="str">
            <v>16.08.100</v>
          </cell>
          <cell r="B7" t="str">
            <v>DEMARCACAO E PINTURA A BASE DE TINTA ACRILICACORALPISO, NOVACOR OU SIMILAR, COM TRINCHA DEFAIXA COM 5CM DE LARGURA PARA QUADRAS DE ESPORTES, ESTACIONAMENTOS, ETC(02 DEMAOS),INCLUSIVE PREPARO DA SUPERFICIE QUE DEVE ESTAR LIMPASECA E ISENTA DE GORDURA, GRAXA OU MOFO.</v>
          </cell>
          <cell r="C7" t="str">
            <v>M</v>
          </cell>
          <cell r="D7">
            <v>6.19</v>
          </cell>
          <cell r="E7" t="str">
            <v>EMLURB</v>
          </cell>
        </row>
        <row r="9">
          <cell r="A9" t="str">
            <v>PREÇOS MAIA MELO</v>
          </cell>
        </row>
        <row r="10">
          <cell r="A10" t="str">
            <v>26.00.000</v>
          </cell>
          <cell r="B10" t="str">
            <v>ACESSIBILIDADE</v>
          </cell>
        </row>
        <row r="11">
          <cell r="A11" t="str">
            <v>MM26.10</v>
          </cell>
          <cell r="B11" t="str">
            <v>FORNECIMENTO E COLOCAÇÃO DE  PISO TÁTIL FLÉXIVEL DE ALERTA OU DIRECIONAL EM RESINA DE PVC MEDINDO 0,25X0,25M, COLADO DIRETAMENTE SOBRE O PISO COM ADESIVO À BASE DE RESINAS POLIURETANO E EPÓXI.</v>
          </cell>
          <cell r="C11" t="str">
            <v>M²</v>
          </cell>
          <cell r="D11">
            <v>49.5</v>
          </cell>
          <cell r="E11" t="str">
            <v>MM</v>
          </cell>
        </row>
        <row r="12">
          <cell r="A12" t="str">
            <v>MM26.11</v>
          </cell>
          <cell r="B12" t="str">
            <v xml:space="preserve">FORNECIMENTO E COLOCAÇÃO DE  PISO TÁTIL RÍGIDO DE ALERTA OU DIRECIONAL EM CONCRETO MEDINDO 0,25X0,25M, ASENTADO COM MISTURA DE CIMENTO,  AREIA, CAL HIDRATADA, APLICADO DIRETAMENTE NO CONTRAPISO. </v>
          </cell>
          <cell r="C12" t="str">
            <v>M²</v>
          </cell>
          <cell r="D12">
            <v>59.55</v>
          </cell>
          <cell r="E12" t="str">
            <v>MM</v>
          </cell>
        </row>
        <row r="13">
          <cell r="A13" t="str">
            <v>MM26.20</v>
          </cell>
          <cell r="B13" t="str">
            <v>FORNECIMENTO E COLOCAÇÃO DE  PROTEÇÃO PARA PORTA EM CHAPA DE AÇO INOXIDÁVEL POLIDO PARA PROTEÇÃO CONTRA CHOQUES MECÂNICOS, Nº 22 FIXADA COM PARAFUSOS AUTO-ATARRACHANTES TIPO PANELA DE 0,80X0,40</v>
          </cell>
          <cell r="C13" t="str">
            <v xml:space="preserve">UN </v>
          </cell>
          <cell r="D13">
            <v>83.9</v>
          </cell>
          <cell r="E13" t="str">
            <v>MM</v>
          </cell>
        </row>
        <row r="14">
          <cell r="A14" t="str">
            <v>MM26.30</v>
          </cell>
          <cell r="B14" t="str">
            <v>ANEL DE BORRACHA PARA GUIA DE DEFICIENTE EM CORRIMÃO APLICADO</v>
          </cell>
          <cell r="C14" t="str">
            <v xml:space="preserve">UN </v>
          </cell>
          <cell r="D14">
            <v>29.59</v>
          </cell>
          <cell r="E14" t="str">
            <v>MM</v>
          </cell>
        </row>
        <row r="15">
          <cell r="A15" t="str">
            <v>MM26.33</v>
          </cell>
          <cell r="B15" t="str">
            <v>PLACA DE SINALIZAÇÃO PARA PORTAS EM PVC E ADESIVO VINÍLICO MEDINDO 0,80X0,20M APLICADA</v>
          </cell>
          <cell r="C15" t="str">
            <v xml:space="preserve">UN </v>
          </cell>
          <cell r="D15">
            <v>53.34</v>
          </cell>
          <cell r="E15" t="str">
            <v>MM</v>
          </cell>
        </row>
        <row r="16">
          <cell r="A16" t="str">
            <v>MM26.35</v>
          </cell>
          <cell r="B16" t="str">
            <v>ADESIVO DE ESPERA P/ CADEIRANTE (PICTOGRAMA DE PISO) MODELO 1 VINIL 3M 0,80X1,20 APLICADO.</v>
          </cell>
          <cell r="C16" t="str">
            <v xml:space="preserve">UN </v>
          </cell>
          <cell r="D16">
            <v>257.22000000000003</v>
          </cell>
          <cell r="E16" t="str">
            <v>MM</v>
          </cell>
        </row>
        <row r="17">
          <cell r="A17" t="str">
            <v>MM26.36</v>
          </cell>
          <cell r="B17" t="str">
            <v>PLACAS DE SINALIZAÇÃO EM POLICARBONATO (OU SIMILAR) COM VERSO EM AUTO-ADESIVO MEDINDO 0,21X0,10. TIPOLOGIA GRÁFICA COM RELEVO DE 1MM E DESCRIÇÃO EM BRAILLE APLICADO.</v>
          </cell>
          <cell r="C17" t="str">
            <v xml:space="preserve">UN </v>
          </cell>
          <cell r="D17">
            <v>73</v>
          </cell>
          <cell r="E17" t="str">
            <v>MM</v>
          </cell>
        </row>
        <row r="18">
          <cell r="A18" t="str">
            <v>MM26.37</v>
          </cell>
          <cell r="B18" t="str">
            <v>PLACA VISUAL 0,10X0,10M ADESIVO 3M, PARA CADEIRAS RESERVADAS</v>
          </cell>
          <cell r="C18" t="str">
            <v xml:space="preserve">UN </v>
          </cell>
          <cell r="D18">
            <v>19.920000000000002</v>
          </cell>
          <cell r="E18" t="str">
            <v>MM</v>
          </cell>
        </row>
        <row r="19">
          <cell r="A19" t="str">
            <v>MM26.38</v>
          </cell>
          <cell r="B19" t="str">
            <v>FORNECIMENTO E ASSENTAMENTO DE PLACA DE SINALIZAÇÃO VERTICAL PARA VAGAS DESTINADAS PESSOAS PORTADORA DE DEFICIÊNCIA OU COM MOBILIDADE REDUZIDA 0,50X0,70, COM POSTE EM ESTACIONAMENTOS.</v>
          </cell>
          <cell r="C19" t="str">
            <v xml:space="preserve">UN </v>
          </cell>
          <cell r="D19">
            <v>328.07</v>
          </cell>
          <cell r="E19" t="str">
            <v>MM</v>
          </cell>
        </row>
        <row r="20">
          <cell r="A20" t="str">
            <v>MM26.39</v>
          </cell>
          <cell r="B20" t="str">
            <v>FORNECIMENTO E COLOCAÇÃO DE  SINALIZAÇÃO DE PISO, ANTIDERRAPANTE E FOTOLUMINESCENTE, COM LARGURA DE 2,5CM.</v>
          </cell>
          <cell r="C20" t="str">
            <v>M</v>
          </cell>
          <cell r="D20">
            <v>85.15</v>
          </cell>
          <cell r="E20" t="str">
            <v>MM</v>
          </cell>
        </row>
      </sheetData>
      <sheetData sheetId="1"/>
      <sheetData sheetId="2">
        <row r="9">
          <cell r="A9" t="str">
            <v>16.00.000</v>
          </cell>
          <cell r="B9" t="str">
            <v>PINTURA</v>
          </cell>
        </row>
        <row r="10">
          <cell r="A10" t="str">
            <v>16.08.010</v>
          </cell>
          <cell r="B10" t="str">
            <v>PINTURA A BASE DE TINTA ACRILICA CORALPISO,NOVACOR OU SIMILAR PARA PISOS DE QUADRAS DE ES-PORTES, ESTACIONAMENTOS, PASSEIOS, ETC(02 DE-MAOS),INCLUSIVE PREPARO DA SUPERFICIE QUE DE-VE ESTAR LIMPA, SECA E ISENTA DE GORDURA, GRAXA OU MOFO.</v>
          </cell>
          <cell r="I10">
            <v>5.7799999999999994</v>
          </cell>
        </row>
        <row r="11">
          <cell r="B11" t="str">
            <v>ESTACIONAMENTO</v>
          </cell>
          <cell r="C11">
            <v>1.7</v>
          </cell>
          <cell r="D11">
            <v>1.7</v>
          </cell>
          <cell r="F11">
            <v>2</v>
          </cell>
          <cell r="G11">
            <v>5.7799999999999994</v>
          </cell>
        </row>
        <row r="12">
          <cell r="A12">
            <v>0</v>
          </cell>
          <cell r="B12" t="str">
            <v>TOTAL</v>
          </cell>
          <cell r="G12">
            <v>5.7799999999999994</v>
          </cell>
          <cell r="H12" t="str">
            <v>M2</v>
          </cell>
        </row>
        <row r="13">
          <cell r="A13">
            <v>0</v>
          </cell>
        </row>
        <row r="14">
          <cell r="A14" t="str">
            <v>16.08.100</v>
          </cell>
          <cell r="B14" t="str">
            <v>DEMARCACAO E PINTURA A BASE DE TINTA ACRILICACORALPISO, NOVACOR OU SIMILAR, COM TRINCHA DEFAIXA COM 5CM DE LARGURA PARA QUADRAS DE ESPORTES, ESTACIONAMENTOS, ETC(02 DEMAOS),INCLUSIVE PREPARO DA SUPERFICIE QUE DEVE ESTAR LIMPASECA E ISENTA DE GORDURA, GRAXA OU MOFO.</v>
          </cell>
          <cell r="H14">
            <v>0</v>
          </cell>
          <cell r="I14">
            <v>57</v>
          </cell>
        </row>
        <row r="15">
          <cell r="B15" t="str">
            <v>ESTACIONAMENTO (FAIXA AMARELA)</v>
          </cell>
          <cell r="C15">
            <v>25</v>
          </cell>
          <cell r="F15">
            <v>2</v>
          </cell>
          <cell r="G15">
            <v>50</v>
          </cell>
        </row>
        <row r="16">
          <cell r="B16" t="str">
            <v>ESTACIONAMENTO (FAIXA BRANCA)</v>
          </cell>
          <cell r="C16">
            <v>3.5</v>
          </cell>
          <cell r="F16">
            <v>2</v>
          </cell>
          <cell r="G16">
            <v>7</v>
          </cell>
        </row>
        <row r="17">
          <cell r="A17">
            <v>0</v>
          </cell>
          <cell r="B17" t="str">
            <v>TOTAL</v>
          </cell>
          <cell r="G17">
            <v>57</v>
          </cell>
          <cell r="H17" t="str">
            <v>M</v>
          </cell>
        </row>
        <row r="18">
          <cell r="A18">
            <v>0</v>
          </cell>
        </row>
        <row r="19">
          <cell r="A19" t="str">
            <v>26.00.000</v>
          </cell>
          <cell r="B19" t="str">
            <v>ACESSIBILIDADE</v>
          </cell>
        </row>
        <row r="20">
          <cell r="A20" t="str">
            <v>MM26.10</v>
          </cell>
          <cell r="B20" t="str">
            <v>FORNECIMENTO E COLOCAÇÃO DE  PISO TÁTIL FLÉXIVEL DE ALERTA OU DIRECIONAL EM RESINA DE PVC MEDINDO 0,25X0,25M, COLADO DIRETAMENTE SOBRE O PISO COM ADESIVO À BASE DE RESINAS POLIURETANO E EPÓXI.</v>
          </cell>
          <cell r="I20">
            <v>4.375</v>
          </cell>
        </row>
        <row r="21">
          <cell r="B21" t="str">
            <v>RECEPÇÃO / ESPERA</v>
          </cell>
          <cell r="C21">
            <v>17.5</v>
          </cell>
          <cell r="D21">
            <v>0.25</v>
          </cell>
          <cell r="F21">
            <v>1</v>
          </cell>
          <cell r="G21">
            <v>4.375</v>
          </cell>
        </row>
        <row r="22">
          <cell r="B22" t="str">
            <v>Total geral</v>
          </cell>
          <cell r="G22">
            <v>4.375</v>
          </cell>
          <cell r="H22" t="str">
            <v>M²</v>
          </cell>
        </row>
        <row r="23">
          <cell r="A23">
            <v>0</v>
          </cell>
        </row>
        <row r="24">
          <cell r="A24" t="str">
            <v>MM26.11</v>
          </cell>
          <cell r="B24" t="str">
            <v xml:space="preserve">FORNECIMENTO E COLOCAÇÃO DE  PISO TÁTIL RÍGIDO DE ALERTA OU DIRECIONAL EM CONCRETO MEDINDO 0,25X0,25M, ASENTADO COM MISTURA DE CIMENTO,  AREIA, CAL HIDRATADA, APLICADO DIRETAMENTE NO CONTRAPISO. </v>
          </cell>
          <cell r="I24">
            <v>11.4625</v>
          </cell>
        </row>
        <row r="25">
          <cell r="B25" t="str">
            <v>RAMPAS DE ACESSO</v>
          </cell>
          <cell r="C25">
            <v>42</v>
          </cell>
          <cell r="D25">
            <v>0.25</v>
          </cell>
          <cell r="G25">
            <v>10.5</v>
          </cell>
        </row>
        <row r="26">
          <cell r="C26">
            <v>3.85</v>
          </cell>
          <cell r="D26">
            <v>0.25</v>
          </cell>
          <cell r="G26">
            <v>0.96250000000000002</v>
          </cell>
        </row>
        <row r="27">
          <cell r="A27">
            <v>0</v>
          </cell>
          <cell r="B27" t="str">
            <v>TOTAL</v>
          </cell>
          <cell r="G27">
            <v>11.4625</v>
          </cell>
          <cell r="H27" t="str">
            <v>M²</v>
          </cell>
        </row>
        <row r="28">
          <cell r="A28">
            <v>0</v>
          </cell>
        </row>
        <row r="29">
          <cell r="A29" t="str">
            <v>MM26.20</v>
          </cell>
          <cell r="B29" t="str">
            <v>FORNECIMENTO E COLOCAÇÃO DE  PROTEÇÃO PARA PORTA EM CHAPA DE AÇO INOXIDÁVEL POLIDO PARA PROTEÇÃO CONTRA CHOQUES MECÂNICOS, Nº 22 FIXADA COM PARAFUSOS AUTO-ATARRACHANTES TIPO PANELA DE 0,80X0,40</v>
          </cell>
          <cell r="I29">
            <v>2</v>
          </cell>
        </row>
        <row r="30">
          <cell r="B30" t="str">
            <v>WC ESPECIAL</v>
          </cell>
          <cell r="F30">
            <v>2</v>
          </cell>
          <cell r="G30">
            <v>2</v>
          </cell>
        </row>
        <row r="31">
          <cell r="A31">
            <v>0</v>
          </cell>
          <cell r="B31" t="str">
            <v>TOTAL</v>
          </cell>
          <cell r="G31">
            <v>2</v>
          </cell>
          <cell r="H31" t="str">
            <v xml:space="preserve">UN </v>
          </cell>
        </row>
        <row r="32">
          <cell r="A32">
            <v>0</v>
          </cell>
        </row>
        <row r="33">
          <cell r="A33" t="str">
            <v>MM26.30</v>
          </cell>
          <cell r="B33" t="str">
            <v>ANEL DE BORRACHA PARA GUIA DE DEFICIENTE EM CORRIMÃO APLICADO</v>
          </cell>
          <cell r="I33">
            <v>18</v>
          </cell>
        </row>
        <row r="34">
          <cell r="A34">
            <v>0</v>
          </cell>
          <cell r="B34" t="str">
            <v>RAMPAS DE ACESSO</v>
          </cell>
          <cell r="F34">
            <v>18</v>
          </cell>
          <cell r="G34">
            <v>18</v>
          </cell>
        </row>
        <row r="35">
          <cell r="A35">
            <v>0</v>
          </cell>
          <cell r="B35" t="str">
            <v>TOTAL</v>
          </cell>
          <cell r="G35">
            <v>18</v>
          </cell>
          <cell r="H35" t="str">
            <v xml:space="preserve">UN </v>
          </cell>
        </row>
        <row r="36">
          <cell r="A36">
            <v>0</v>
          </cell>
        </row>
        <row r="37">
          <cell r="A37" t="str">
            <v>MM26.33</v>
          </cell>
          <cell r="B37" t="str">
            <v>PLACA DE SINALIZAÇÃO PARA PORTAS EM PVC E ADESIVO VINÍLICO MEDINDO 0,80X0,20M APLICADA</v>
          </cell>
          <cell r="I37">
            <v>1</v>
          </cell>
        </row>
        <row r="38">
          <cell r="B38" t="str">
            <v>WC ESPECIAL (UNISEX) 0,80x0,20m</v>
          </cell>
          <cell r="F38">
            <v>1</v>
          </cell>
          <cell r="G38">
            <v>1</v>
          </cell>
        </row>
        <row r="39">
          <cell r="A39">
            <v>0</v>
          </cell>
          <cell r="B39" t="str">
            <v>TOTAL</v>
          </cell>
          <cell r="G39">
            <v>1</v>
          </cell>
          <cell r="H39" t="str">
            <v xml:space="preserve">UN </v>
          </cell>
        </row>
        <row r="40">
          <cell r="A40">
            <v>0</v>
          </cell>
        </row>
        <row r="41">
          <cell r="A41" t="str">
            <v>MM26.35</v>
          </cell>
          <cell r="B41" t="str">
            <v>ADESIVO DE ESPERA P/ CADEIRANTE (PICTOGRAMA DE PISO) MODELO 1 VINIL 3M 0,80X1,20 APLICADO.</v>
          </cell>
          <cell r="I41">
            <v>1</v>
          </cell>
        </row>
        <row r="42">
          <cell r="B42" t="str">
            <v>ESPERA 1,20x0,80m</v>
          </cell>
          <cell r="F42">
            <v>1</v>
          </cell>
          <cell r="G42">
            <v>1</v>
          </cell>
        </row>
        <row r="43">
          <cell r="A43">
            <v>0</v>
          </cell>
          <cell r="B43" t="str">
            <v>TOTAL</v>
          </cell>
          <cell r="G43">
            <v>1</v>
          </cell>
          <cell r="H43" t="str">
            <v xml:space="preserve">UN </v>
          </cell>
        </row>
        <row r="44">
          <cell r="A44">
            <v>0</v>
          </cell>
        </row>
        <row r="45">
          <cell r="A45" t="str">
            <v>MM26.36</v>
          </cell>
          <cell r="B45" t="str">
            <v>PLACAS DE SINALIZAÇÃO EM POLICARBONATO (OU SIMILAR) COM VERSO EM AUTO-ADESIVO MEDINDO 0,21X0,10. TIPOLOGIA GRÁFICA COM RELEVO DE 1MM E DESCRIÇÃO EM BRAILLE APLICADO.</v>
          </cell>
          <cell r="I45">
            <v>1</v>
          </cell>
        </row>
        <row r="46">
          <cell r="B46" t="str">
            <v>WC ESPECIAL (UNISEX) 0,21x0,10m</v>
          </cell>
          <cell r="F46">
            <v>1</v>
          </cell>
          <cell r="G46">
            <v>1</v>
          </cell>
        </row>
        <row r="47">
          <cell r="A47">
            <v>0</v>
          </cell>
          <cell r="B47" t="str">
            <v>TOTAL</v>
          </cell>
          <cell r="G47">
            <v>1</v>
          </cell>
          <cell r="H47" t="str">
            <v xml:space="preserve">UN </v>
          </cell>
        </row>
        <row r="48">
          <cell r="A48">
            <v>0</v>
          </cell>
        </row>
        <row r="49">
          <cell r="A49" t="str">
            <v>MM26.37</v>
          </cell>
          <cell r="B49" t="str">
            <v>PLACA VISUAL 0,10X0,10M ADESIVO 3M, PARA CADEIRAS RESERVADAS</v>
          </cell>
          <cell r="I49">
            <v>2</v>
          </cell>
        </row>
        <row r="50">
          <cell r="B50" t="str">
            <v>BANCO DA SALA DE ESPERA (AUDITIVO) 0,10x0,10m</v>
          </cell>
          <cell r="F50">
            <v>1</v>
          </cell>
          <cell r="G50">
            <v>1</v>
          </cell>
        </row>
        <row r="51">
          <cell r="B51" t="str">
            <v>BANCO DA SALA DE ESPERA (VISUAL) 0,10x0,10m</v>
          </cell>
          <cell r="F51">
            <v>1</v>
          </cell>
          <cell r="G51">
            <v>1</v>
          </cell>
        </row>
        <row r="52">
          <cell r="A52">
            <v>0</v>
          </cell>
          <cell r="B52" t="str">
            <v>TOTAL</v>
          </cell>
          <cell r="G52">
            <v>2</v>
          </cell>
          <cell r="H52" t="str">
            <v xml:space="preserve">UN </v>
          </cell>
        </row>
        <row r="53">
          <cell r="A53">
            <v>0</v>
          </cell>
        </row>
        <row r="54">
          <cell r="A54" t="str">
            <v>MM26.38</v>
          </cell>
          <cell r="B54" t="str">
            <v>FORNECIMENTO E ASSENTAMENTO DE PLACA DE SINALIZAÇÃO VERTICAL PARA VAGAS DESTINADAS PESSOAS PORTADORA DE DEFICIÊNCIA OU COM MOBILIDADE REDUZIDA 0,50X0,70, COM POSTE EM ESTACIONAMENTOS.</v>
          </cell>
          <cell r="I54">
            <v>1</v>
          </cell>
        </row>
        <row r="55">
          <cell r="B55" t="str">
            <v>ESTACIONAMENTO</v>
          </cell>
          <cell r="C55">
            <v>1</v>
          </cell>
          <cell r="G55">
            <v>1</v>
          </cell>
        </row>
        <row r="56">
          <cell r="A56">
            <v>0</v>
          </cell>
          <cell r="B56" t="str">
            <v>TOTAL</v>
          </cell>
          <cell r="G56">
            <v>1</v>
          </cell>
          <cell r="H56" t="str">
            <v xml:space="preserve">UN </v>
          </cell>
        </row>
        <row r="57">
          <cell r="A57">
            <v>0</v>
          </cell>
        </row>
        <row r="58">
          <cell r="A58" t="str">
            <v>MM26.39</v>
          </cell>
          <cell r="B58" t="str">
            <v>FORNECIMENTO E COLOCAÇÃO DE  SINALIZAÇÃO DE PISO, ANTIDERRAPANTE E FOTOLUMINESCENTE, COM LARGURA DE 2,5CM.</v>
          </cell>
          <cell r="I58">
            <v>6.8000000000000007</v>
          </cell>
        </row>
        <row r="59">
          <cell r="B59" t="str">
            <v>ENTRADA</v>
          </cell>
          <cell r="C59">
            <v>0.4</v>
          </cell>
          <cell r="F59">
            <v>17</v>
          </cell>
          <cell r="G59">
            <v>6.8000000000000007</v>
          </cell>
        </row>
        <row r="60">
          <cell r="A60">
            <v>0</v>
          </cell>
          <cell r="B60" t="str">
            <v>TOTAL</v>
          </cell>
          <cell r="G60">
            <v>6.8000000000000007</v>
          </cell>
          <cell r="H60" t="str">
            <v>M</v>
          </cell>
        </row>
        <row r="61">
          <cell r="A61">
            <v>0</v>
          </cell>
        </row>
        <row r="63">
          <cell r="G63">
            <v>111.41750000000002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NIVCOLETOR"/>
      <sheetName val="LOCNIVDISTRIBUICAO"/>
      <sheetName val="LOCNIVADUTORA"/>
      <sheetName val="itens compesa topografia atual"/>
      <sheetName val="Levantamento Ecobatimetrico (2)"/>
      <sheetName val="Lev altimetrico de área urbana,"/>
      <sheetName val="transporte de cotas"/>
      <sheetName val="Levantamento Ecobatimetrico"/>
      <sheetName val="LEVANT. ECOBATIMETRICO DIÁRIA"/>
      <sheetName val="Sondagem a trado"/>
      <sheetName val="Ponto Geodésico"/>
      <sheetName val="loc.niv.contra."/>
      <sheetName val="Lev plan semi cadastral 1m"/>
      <sheetName val="Lev plan e cad curvas cada 0,5m"/>
      <sheetName val="FORNEQUIPE TOPOGRAFIA"/>
      <sheetName val="Lev plan das areas edif"/>
      <sheetName val="LEV PLAN"/>
      <sheetName val="LEV PLAN CL IIIPA IVPA"/>
      <sheetName val="LEV PLALTI CADASTRAL IPAC IIPAC"/>
      <sheetName val="NIVGEO_IN"/>
      <sheetName val="NIVGEOPREC4MMVK"/>
      <sheetName val="EqA poligonal VP"/>
      <sheetName val="EqA poligonal IIIP IVP"/>
      <sheetName val="EqA poligonal IP IIP"/>
      <sheetName val="CADASTRO DE INTERFERENCIA SUBT."/>
      <sheetName val="NIVGEO_IIN"/>
      <sheetName val="servico GPS"/>
      <sheetName val="Insumos"/>
      <sheetName val="SERVIÇOS BÁSICOS"/>
      <sheetName val="Dias disponíveis"/>
      <sheetName val="CUSTO GOL"/>
      <sheetName val="CUSTO KOMBI"/>
      <sheetName val="Custo computador portatil"/>
      <sheetName val="CUSTO barco"/>
      <sheetName val="CUSTO KOMB_H"/>
      <sheetName val="Custo comput. soft. impr."/>
      <sheetName val="Custo Batimetrogpssoftware"/>
      <sheetName val="memoria de cálculo Pge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A2" t="str">
            <v>01.02.01</v>
          </cell>
          <cell r="B2" t="str">
            <v>Topógrafo</v>
          </cell>
          <cell r="C2">
            <v>1944.8</v>
          </cell>
          <cell r="D2" t="str">
            <v>MÊS/H</v>
          </cell>
          <cell r="E2">
            <v>8.84</v>
          </cell>
        </row>
        <row r="3">
          <cell r="A3" t="str">
            <v>01.02.02</v>
          </cell>
          <cell r="B3" t="str">
            <v xml:space="preserve">Aux de Topografia </v>
          </cell>
          <cell r="C3">
            <v>675.4</v>
          </cell>
          <cell r="D3" t="str">
            <v>MÊS/H</v>
          </cell>
          <cell r="E3">
            <v>3.07</v>
          </cell>
        </row>
        <row r="4">
          <cell r="A4" t="str">
            <v>01.02.03</v>
          </cell>
          <cell r="B4" t="str">
            <v xml:space="preserve">Ajudante Geral (servente) </v>
          </cell>
          <cell r="C4">
            <v>552.20000000000005</v>
          </cell>
          <cell r="D4" t="str">
            <v>MÊS/H</v>
          </cell>
          <cell r="E4">
            <v>2.5099999999999998</v>
          </cell>
        </row>
        <row r="5">
          <cell r="A5" t="str">
            <v>01.02.04</v>
          </cell>
          <cell r="B5" t="str">
            <v xml:space="preserve">Coord Gabinete </v>
          </cell>
          <cell r="C5">
            <v>5880.6</v>
          </cell>
          <cell r="D5" t="str">
            <v>MÊS/H</v>
          </cell>
          <cell r="E5">
            <v>26.73</v>
          </cell>
        </row>
        <row r="6">
          <cell r="A6" t="str">
            <v>01.02.05</v>
          </cell>
          <cell r="B6" t="str">
            <v>Coord Campo</v>
          </cell>
          <cell r="C6">
            <v>5880.6</v>
          </cell>
          <cell r="D6" t="str">
            <v>MÊS/H</v>
          </cell>
          <cell r="E6">
            <v>26.73</v>
          </cell>
        </row>
        <row r="7">
          <cell r="A7" t="str">
            <v>01.02.06</v>
          </cell>
          <cell r="B7" t="str">
            <v xml:space="preserve">Cadista/calculista </v>
          </cell>
          <cell r="C7">
            <v>1254</v>
          </cell>
          <cell r="D7" t="str">
            <v>MÊS/H</v>
          </cell>
          <cell r="E7">
            <v>5.7</v>
          </cell>
        </row>
        <row r="8">
          <cell r="A8" t="str">
            <v>01.02.07</v>
          </cell>
          <cell r="B8" t="str">
            <v>Encarregado</v>
          </cell>
          <cell r="C8">
            <v>1779.8</v>
          </cell>
          <cell r="D8" t="str">
            <v>MÊS/H</v>
          </cell>
          <cell r="E8">
            <v>8.09</v>
          </cell>
        </row>
        <row r="9">
          <cell r="A9" t="str">
            <v>01.02.08</v>
          </cell>
          <cell r="B9" t="str">
            <v>Técnico Detectorista</v>
          </cell>
          <cell r="C9">
            <v>2400</v>
          </cell>
          <cell r="D9" t="str">
            <v>MÊS</v>
          </cell>
          <cell r="E9">
            <v>10.91</v>
          </cell>
        </row>
        <row r="10">
          <cell r="A10" t="str">
            <v>01.02.09</v>
          </cell>
          <cell r="B10" t="str">
            <v>Sondador</v>
          </cell>
          <cell r="C10">
            <v>734.8</v>
          </cell>
          <cell r="D10" t="str">
            <v>MÊS/H</v>
          </cell>
          <cell r="E10">
            <v>3.34</v>
          </cell>
        </row>
        <row r="11">
          <cell r="A11" t="str">
            <v>01.02.10</v>
          </cell>
          <cell r="B11" t="str">
            <v>Motorista</v>
          </cell>
          <cell r="C11">
            <v>811.8</v>
          </cell>
          <cell r="D11" t="str">
            <v>MÊS/H</v>
          </cell>
          <cell r="E11">
            <v>3.69</v>
          </cell>
        </row>
        <row r="12">
          <cell r="A12" t="str">
            <v>01.02.12</v>
          </cell>
          <cell r="B12" t="str">
            <v>Geólogo</v>
          </cell>
          <cell r="C12">
            <v>4335</v>
          </cell>
          <cell r="D12" t="str">
            <v>MÊS/H</v>
          </cell>
          <cell r="E12">
            <v>19.7</v>
          </cell>
        </row>
        <row r="13">
          <cell r="A13" t="str">
            <v>01.02.13</v>
          </cell>
          <cell r="B13" t="str">
            <v>Engenheiro Pleno/hidrografia</v>
          </cell>
          <cell r="C13">
            <v>4335</v>
          </cell>
          <cell r="D13" t="str">
            <v>MÊS/H</v>
          </cell>
          <cell r="E13">
            <v>19.7</v>
          </cell>
        </row>
        <row r="16">
          <cell r="A16" t="str">
            <v>01.03.01</v>
          </cell>
          <cell r="B16" t="str">
            <v>Veículo Gol/ Similar c/combustível– 3500 Km/mês -administração</v>
          </cell>
          <cell r="C16">
            <v>2278.8461538461538</v>
          </cell>
          <cell r="D16" t="str">
            <v>MÊS</v>
          </cell>
        </row>
        <row r="17">
          <cell r="A17" t="str">
            <v>01.03.02</v>
          </cell>
          <cell r="B17" t="str">
            <v>Veículo Kombi /similar c/combustível– 3500 Km/mês</v>
          </cell>
          <cell r="C17">
            <v>3409.5454545454545</v>
          </cell>
          <cell r="D17" t="str">
            <v>MÊS</v>
          </cell>
        </row>
        <row r="18">
          <cell r="A18" t="str">
            <v>01.03.03</v>
          </cell>
          <cell r="B18" t="str">
            <v>Veículo Gol/ Similar c/combustível– 3500 Km/mês -Campo</v>
          </cell>
          <cell r="C18">
            <v>2278.8461538461538</v>
          </cell>
          <cell r="D18" t="str">
            <v>MÊS</v>
          </cell>
        </row>
        <row r="19">
          <cell r="A19" t="str">
            <v>01.03.04</v>
          </cell>
          <cell r="B19" t="str">
            <v>Veículo Kombi /similar c/combustível</v>
          </cell>
          <cell r="C19">
            <v>16.888636363636362</v>
          </cell>
          <cell r="D19" t="str">
            <v>H</v>
          </cell>
        </row>
        <row r="20">
          <cell r="A20" t="str">
            <v>01.03.05</v>
          </cell>
          <cell r="B20" t="str">
            <v>Barco 13 pés com motor a gasolina e carreta</v>
          </cell>
          <cell r="C20">
            <v>1311.68</v>
          </cell>
          <cell r="D20" t="str">
            <v>MÊS</v>
          </cell>
        </row>
        <row r="22">
          <cell r="A22" t="str">
            <v>01.04.01</v>
          </cell>
          <cell r="B22" t="str">
            <v>GPS L1/l2(Geodésico)/Software</v>
          </cell>
          <cell r="C22">
            <v>4200</v>
          </cell>
          <cell r="D22" t="str">
            <v>MÊS</v>
          </cell>
        </row>
        <row r="23">
          <cell r="A23" t="str">
            <v>01.04.02</v>
          </cell>
          <cell r="B23" t="str">
            <v xml:space="preserve">Estação Total classe 3 (precisão angular 3”) </v>
          </cell>
          <cell r="C23">
            <v>1500</v>
          </cell>
          <cell r="D23" t="str">
            <v>MÊS</v>
          </cell>
        </row>
        <row r="24">
          <cell r="A24" t="str">
            <v>01.04.03</v>
          </cell>
          <cell r="B24" t="str">
            <v xml:space="preserve">Estação Total classe 2 (precisão angular 5”) </v>
          </cell>
          <cell r="C24">
            <v>1400</v>
          </cell>
          <cell r="D24" t="str">
            <v>MÊS</v>
          </cell>
        </row>
        <row r="25">
          <cell r="A25" t="str">
            <v>01.04.04</v>
          </cell>
          <cell r="B25" t="str">
            <v>Estação Total c/acessorios precisão mínima 7"</v>
          </cell>
          <cell r="C25">
            <v>1450</v>
          </cell>
          <cell r="D25" t="str">
            <v>MÊS</v>
          </cell>
        </row>
        <row r="26">
          <cell r="A26" t="str">
            <v>01.04.05</v>
          </cell>
          <cell r="B26" t="str">
            <v xml:space="preserve">Distanciômetro Eletrônico classe 3 </v>
          </cell>
          <cell r="C26">
            <v>890</v>
          </cell>
          <cell r="D26" t="str">
            <v>MÊS</v>
          </cell>
        </row>
        <row r="27">
          <cell r="A27" t="str">
            <v>01.04.06</v>
          </cell>
          <cell r="B27" t="str">
            <v xml:space="preserve">Teodolito classe 3 (precisão alta) </v>
          </cell>
          <cell r="C27">
            <v>690</v>
          </cell>
          <cell r="D27" t="str">
            <v>MÊS</v>
          </cell>
        </row>
        <row r="28">
          <cell r="A28" t="str">
            <v>01.04.07</v>
          </cell>
          <cell r="B28" t="str">
            <v xml:space="preserve">Teodolito classe 2 (precisão média) </v>
          </cell>
          <cell r="C28">
            <v>480</v>
          </cell>
          <cell r="D28" t="str">
            <v>MÊS</v>
          </cell>
        </row>
        <row r="29">
          <cell r="A29" t="str">
            <v>01.04.08</v>
          </cell>
          <cell r="B29" t="str">
            <v xml:space="preserve">Teodolito classe 1 (precisão baixa) </v>
          </cell>
          <cell r="C29">
            <v>360</v>
          </cell>
          <cell r="D29" t="str">
            <v>MÊS</v>
          </cell>
        </row>
        <row r="30">
          <cell r="A30" t="str">
            <v>01.04.09</v>
          </cell>
          <cell r="B30" t="str">
            <v xml:space="preserve">Nível classe 4 (precisão muito alta) </v>
          </cell>
          <cell r="C30">
            <v>600</v>
          </cell>
          <cell r="D30" t="str">
            <v>MÊS</v>
          </cell>
        </row>
        <row r="31">
          <cell r="A31" t="str">
            <v>01.04.10</v>
          </cell>
          <cell r="B31" t="str">
            <v xml:space="preserve">Nível classe 3 (precisão alta) </v>
          </cell>
          <cell r="C31">
            <v>270</v>
          </cell>
          <cell r="D31" t="str">
            <v>MÊS</v>
          </cell>
        </row>
        <row r="32">
          <cell r="A32" t="str">
            <v>01.04.11</v>
          </cell>
          <cell r="B32" t="str">
            <v xml:space="preserve">Nível classe 2 (precisão média) </v>
          </cell>
          <cell r="C32">
            <v>180</v>
          </cell>
          <cell r="D32" t="str">
            <v>MÊS</v>
          </cell>
        </row>
        <row r="33">
          <cell r="A33" t="str">
            <v>01.04.12</v>
          </cell>
          <cell r="B33" t="str">
            <v xml:space="preserve">Miras Invar </v>
          </cell>
          <cell r="C33">
            <v>150</v>
          </cell>
          <cell r="D33" t="str">
            <v>MÊS</v>
          </cell>
        </row>
        <row r="34">
          <cell r="A34" t="str">
            <v>01.04.13</v>
          </cell>
          <cell r="B34" t="str">
            <v xml:space="preserve">Micro/Software e Plotter/Impressora </v>
          </cell>
          <cell r="C34">
            <v>1723.6118999999999</v>
          </cell>
          <cell r="D34" t="str">
            <v>MÊS</v>
          </cell>
        </row>
        <row r="35">
          <cell r="A35" t="str">
            <v>01.04.14</v>
          </cell>
          <cell r="B35" t="str">
            <v xml:space="preserve">Detector eletromagnético </v>
          </cell>
          <cell r="C35">
            <v>420</v>
          </cell>
          <cell r="D35" t="str">
            <v>MÊS</v>
          </cell>
        </row>
        <row r="36">
          <cell r="A36" t="str">
            <v>01.04.15</v>
          </cell>
          <cell r="B36" t="str">
            <v xml:space="preserve">Detector de metais </v>
          </cell>
          <cell r="C36">
            <v>180</v>
          </cell>
          <cell r="D36" t="str">
            <v>MÊS</v>
          </cell>
        </row>
        <row r="37">
          <cell r="A37" t="str">
            <v>01.04.16</v>
          </cell>
          <cell r="B37" t="str">
            <v>Radio Comunicação 2 Unidades</v>
          </cell>
          <cell r="C37">
            <v>100</v>
          </cell>
          <cell r="D37" t="str">
            <v>MÊS</v>
          </cell>
        </row>
        <row r="38">
          <cell r="A38" t="str">
            <v>01.04.17</v>
          </cell>
          <cell r="B38" t="str">
            <v>Trado manual c/acessórios</v>
          </cell>
          <cell r="C38">
            <v>4</v>
          </cell>
          <cell r="D38" t="str">
            <v>H</v>
          </cell>
        </row>
        <row r="39">
          <cell r="A39" t="str">
            <v>01.04.18</v>
          </cell>
          <cell r="B39" t="str">
            <v>Ecobatímetro c/Software</v>
          </cell>
          <cell r="C39">
            <v>4500</v>
          </cell>
          <cell r="D39" t="str">
            <v>MÊS</v>
          </cell>
        </row>
        <row r="40">
          <cell r="A40" t="str">
            <v>01.04.19</v>
          </cell>
          <cell r="B40" t="str">
            <v>Micro Portatil/Software</v>
          </cell>
          <cell r="C40">
            <v>158.44581166666669</v>
          </cell>
          <cell r="D40" t="str">
            <v>MÊS</v>
          </cell>
        </row>
      </sheetData>
      <sheetData sheetId="28">
        <row r="5">
          <cell r="A5" t="str">
            <v>01.01.01</v>
          </cell>
          <cell r="B5" t="str">
            <v>Poligonais IP e IIP</v>
          </cell>
          <cell r="C5" t="str">
            <v>Equipe/dia</v>
          </cell>
        </row>
        <row r="6">
          <cell r="A6" t="str">
            <v>01.01.02</v>
          </cell>
          <cell r="B6" t="str">
            <v>Poligonais IIIP e IVP</v>
          </cell>
          <cell r="C6" t="str">
            <v>Equipe/dia</v>
          </cell>
        </row>
        <row r="7">
          <cell r="A7" t="str">
            <v>01.01.03</v>
          </cell>
          <cell r="B7" t="str">
            <v>Poligonais VP</v>
          </cell>
          <cell r="C7" t="str">
            <v>Equipe/dia</v>
          </cell>
        </row>
        <row r="8">
          <cell r="A8" t="str">
            <v>01.01.04</v>
          </cell>
          <cell r="B8" t="str">
            <v>Nivelamento geométrico de precisão 4mm Vk</v>
          </cell>
          <cell r="C8" t="str">
            <v>Equipe/dia</v>
          </cell>
        </row>
        <row r="9">
          <cell r="A9" t="str">
            <v>01.01.05</v>
          </cell>
          <cell r="B9" t="str">
            <v>Nivelamento geométrico IN</v>
          </cell>
          <cell r="C9" t="str">
            <v>Equipe/dia</v>
          </cell>
        </row>
        <row r="10">
          <cell r="A10" t="str">
            <v>01.01.06</v>
          </cell>
          <cell r="B10" t="str">
            <v>Nivelamento geométrico IIN</v>
          </cell>
          <cell r="C10" t="str">
            <v>Equipe/dia</v>
          </cell>
        </row>
        <row r="11">
          <cell r="A11" t="str">
            <v>01.01.07</v>
          </cell>
          <cell r="B11" t="str">
            <v>Levantamento topográfico planialtimétrico classe IIIPA e IV PA</v>
          </cell>
          <cell r="C11" t="str">
            <v>Equipe/dia</v>
          </cell>
        </row>
        <row r="12">
          <cell r="A12" t="str">
            <v>01.01.08</v>
          </cell>
          <cell r="B12" t="str">
            <v>Levantamento topográfico planialtimétrico cadastral I PAC e II PAC</v>
          </cell>
          <cell r="C12" t="str">
            <v>Equipe/dia</v>
          </cell>
        </row>
        <row r="13">
          <cell r="A13" t="str">
            <v>01.01.09</v>
          </cell>
          <cell r="B13" t="str">
            <v>Levantamento planimétrico</v>
          </cell>
          <cell r="C13" t="str">
            <v>Equipe/dia</v>
          </cell>
        </row>
        <row r="14">
          <cell r="A14" t="str">
            <v>01.01.10</v>
          </cell>
          <cell r="B14" t="str">
            <v>Fornecimento de equipe de topografia</v>
          </cell>
          <cell r="C14" t="str">
            <v>Equipe/dia</v>
          </cell>
        </row>
        <row r="15">
          <cell r="A15" t="str">
            <v>01.01.11</v>
          </cell>
          <cell r="B15" t="str">
            <v>Cadastro de interferência subterrânea</v>
          </cell>
          <cell r="C15" t="str">
            <v>Equipe/dia</v>
          </cell>
        </row>
        <row r="16">
          <cell r="A16" t="str">
            <v>01.01.12</v>
          </cell>
          <cell r="B16" t="str">
            <v>Serviços com GPS</v>
          </cell>
          <cell r="C16" t="str">
            <v>Equipe/dia</v>
          </cell>
        </row>
        <row r="17">
          <cell r="A17" t="str">
            <v>01.01.19</v>
          </cell>
          <cell r="B17" t="str">
            <v>Levantamento Ecobatimétrico (diária)</v>
          </cell>
          <cell r="C17" t="str">
            <v>Equipe/dia</v>
          </cell>
        </row>
        <row r="19">
          <cell r="A19" t="str">
            <v>01.01.13</v>
          </cell>
          <cell r="B19" t="str">
            <v>Levantamento Planimétrico das áreas edificadas para atualização semicadastral</v>
          </cell>
          <cell r="C19" t="str">
            <v>HA</v>
          </cell>
        </row>
        <row r="20">
          <cell r="A20" t="str">
            <v>01.01.14</v>
          </cell>
          <cell r="B20" t="str">
            <v>Levantamento Planialtimétrico e cadastral de área de travessias, estações elevatórias, estação de tratamento e reservatório, inclusive demarcação da poligonal, transporte de RN, transporte de coordenadas, implantação de testemunhos e elaboração de desenho</v>
          </cell>
          <cell r="C20" t="str">
            <v>HA</v>
          </cell>
        </row>
        <row r="21">
          <cell r="A21" t="str">
            <v>01.01.15</v>
          </cell>
          <cell r="B21" t="str">
            <v xml:space="preserve">Locação, nivelamento e contranivelamento de eixo piquetado a cada 20 metros, com faixas de largura de 20 metros, incluindo curvas de nível de metro em metro, transporte de RN e implantação de testemunho, cadastramento de interferências, desenho na escala </v>
          </cell>
          <cell r="C21" t="str">
            <v>KM</v>
          </cell>
        </row>
        <row r="22">
          <cell r="A22" t="str">
            <v>01.01.16</v>
          </cell>
          <cell r="B22" t="str">
            <v>Implantação de Ponto Geodésico em área externa, inclusive monumentalização, de acordo com as especificações técnicas do Setor de Cadastro Técnico da Compesa</v>
          </cell>
          <cell r="C22" t="str">
            <v>un</v>
          </cell>
        </row>
        <row r="23">
          <cell r="A23" t="str">
            <v>01.01.17</v>
          </cell>
          <cell r="B23" t="str">
            <v xml:space="preserve">Sondagem a Trado Manual </v>
          </cell>
          <cell r="C23" t="str">
            <v>m</v>
          </cell>
        </row>
        <row r="24">
          <cell r="A24" t="str">
            <v>01.01.18</v>
          </cell>
          <cell r="B24" t="str">
            <v>Transporte de Cotas</v>
          </cell>
          <cell r="C24" t="str">
            <v>Km</v>
          </cell>
        </row>
        <row r="25">
          <cell r="A25" t="str">
            <v>01.01.20</v>
          </cell>
          <cell r="B25" t="str">
            <v>Levantamento de seções topo ecobatimétricas</v>
          </cell>
          <cell r="C25" t="str">
            <v>m</v>
          </cell>
        </row>
        <row r="26">
          <cell r="A26" t="str">
            <v>01.01.21</v>
          </cell>
          <cell r="B26" t="str">
            <v>Levantamento semi-cadastral de área urbana, com registro dimensional de ruas (pavimentadas e não pavimentadas), meios fios, lotes, testadas dos prédios, com curvas de nível de metro em metro e escala de 1:1000</v>
          </cell>
          <cell r="C26" t="str">
            <v>ha</v>
          </cell>
        </row>
        <row r="27">
          <cell r="A27" t="str">
            <v>01.01.22</v>
          </cell>
          <cell r="B27" t="str">
            <v>Levantamento altimétrico de área urbana, com curvas de nível de metro em metro e escala 1:1000</v>
          </cell>
          <cell r="C27" t="str">
            <v>ha</v>
          </cell>
        </row>
        <row r="28">
          <cell r="A28" t="str">
            <v>01.01.23</v>
          </cell>
          <cell r="B28" t="str">
            <v xml:space="preserve">Levantamento topográfico de área com ecobatímetro em corpo d´água doce/salobra com distância entre linhas de 5m as linhas </v>
          </cell>
          <cell r="C28" t="str">
            <v>ha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021296"/>
      <sheetName val="RESUMO VAZÕES"/>
      <sheetName val="EVOL.POP.SUB-BACIA"/>
      <sheetName val="4.0-EVOL.POP.SETOR_CENTRO"/>
      <sheetName val="6.0-EVOL.POP.SETOR_C.NOVA"/>
      <sheetName val="5.0-EVOL.POP.SETOR_A.CORUJA"/>
      <sheetName val="3.0-EVOL.POP.SETOR_DELM_COHAB"/>
      <sheetName val="2.0-EVOL.POP.BAIRROS"/>
      <sheetName val="1.0-MEM.CÁLC."/>
      <sheetName val="EVOL.POP.80-07"/>
      <sheetName val="EVOL.POP.Tx.Geo."/>
      <sheetName val="EVOL.POP.80-00"/>
      <sheetName val="EVOL.CONT.TOTAL"/>
      <sheetName val="ÁREA ZONA HOM."/>
      <sheetName val="EVOL.POP.ZCUeZEU"/>
    </sheetNames>
    <definedNames>
      <definedName name="PassaExtenso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ação da Obra"/>
      <sheetName val="ETA velha"/>
      <sheetName val="ETA nova"/>
      <sheetName val="eta1"/>
      <sheetName val="tabcompesa"/>
    </sheetNames>
    <sheetDataSet>
      <sheetData sheetId="0"/>
      <sheetData sheetId="1"/>
      <sheetData sheetId="2"/>
      <sheetData sheetId="3"/>
      <sheetData sheetId="4">
        <row r="11">
          <cell r="D11" t="str">
            <v>SONDAGEM</v>
          </cell>
        </row>
        <row r="12">
          <cell r="C12">
            <v>7001010001</v>
          </cell>
          <cell r="D12" t="str">
            <v>Sondagem manual, a céu aberto, para identificação de interferências ( galerias, tubulações, etc ).</v>
          </cell>
          <cell r="E12" t="str">
            <v>M</v>
          </cell>
          <cell r="F12">
            <v>0</v>
          </cell>
          <cell r="G12">
            <v>23.75</v>
          </cell>
          <cell r="H12">
            <v>0</v>
          </cell>
          <cell r="I12">
            <v>0</v>
          </cell>
          <cell r="J12">
            <v>0</v>
          </cell>
          <cell r="K12">
            <v>23.75</v>
          </cell>
          <cell r="L12">
            <v>23.75</v>
          </cell>
          <cell r="M12">
            <v>30.88</v>
          </cell>
        </row>
        <row r="13">
          <cell r="C13">
            <v>7001010002</v>
          </cell>
          <cell r="D13" t="str">
            <v>Sondagem a percussão SPT, inclusive laudo.</v>
          </cell>
          <cell r="E13" t="str">
            <v>M</v>
          </cell>
          <cell r="F13">
            <v>4.0199999999999996</v>
          </cell>
          <cell r="G13">
            <v>28.07</v>
          </cell>
          <cell r="H13">
            <v>15.61</v>
          </cell>
          <cell r="I13">
            <v>0</v>
          </cell>
          <cell r="J13">
            <v>0</v>
          </cell>
          <cell r="K13">
            <v>47.7</v>
          </cell>
          <cell r="L13">
            <v>47.7</v>
          </cell>
          <cell r="M13">
            <v>62.01</v>
          </cell>
        </row>
        <row r="14">
          <cell r="C14">
            <v>7001010193</v>
          </cell>
          <cell r="D14" t="str">
            <v>Mobilização, transporte, instalação e desmobilização do equipamento de sondagem a percussão, inclusive deslocamento entre furos ( dentro da região metropolitana do Recife ).</v>
          </cell>
          <cell r="E14" t="str">
            <v>UD</v>
          </cell>
          <cell r="F14">
            <v>180</v>
          </cell>
          <cell r="G14">
            <v>90.56</v>
          </cell>
          <cell r="H14">
            <v>0</v>
          </cell>
          <cell r="I14">
            <v>0</v>
          </cell>
          <cell r="J14">
            <v>0</v>
          </cell>
          <cell r="K14">
            <v>270.56</v>
          </cell>
          <cell r="L14">
            <v>270.56</v>
          </cell>
          <cell r="M14">
            <v>351.73</v>
          </cell>
        </row>
        <row r="15">
          <cell r="C15">
            <v>7001010004</v>
          </cell>
          <cell r="D15" t="str">
            <v>Mobilização, transporte, instalação e desmobilização do equipamento de sondagem a percussão, inclusive deslocamento entre furos ( apenas para o trecho fora da região metropolitana do Recife ).</v>
          </cell>
          <cell r="E15" t="str">
            <v>KM</v>
          </cell>
          <cell r="F15">
            <v>0</v>
          </cell>
          <cell r="G15">
            <v>0</v>
          </cell>
          <cell r="H15">
            <v>1.5</v>
          </cell>
          <cell r="I15">
            <v>0</v>
          </cell>
          <cell r="J15">
            <v>0</v>
          </cell>
          <cell r="K15">
            <v>1.5</v>
          </cell>
          <cell r="L15">
            <v>1.5</v>
          </cell>
          <cell r="M15">
            <v>1.95</v>
          </cell>
        </row>
        <row r="16">
          <cell r="K16">
            <v>0</v>
          </cell>
        </row>
        <row r="17">
          <cell r="D17" t="str">
            <v>SINALIZAÇÃO</v>
          </cell>
          <cell r="K17">
            <v>0</v>
          </cell>
        </row>
        <row r="18">
          <cell r="C18">
            <v>7001010005</v>
          </cell>
          <cell r="D18" t="str">
            <v>Sinalização aberta sem iluminação, com cavaletes em madeira, espaçados a cada 2,0 m, conforme padrão Compesa.</v>
          </cell>
          <cell r="E18" t="str">
            <v>M</v>
          </cell>
          <cell r="F18">
            <v>0</v>
          </cell>
          <cell r="G18">
            <v>1.25</v>
          </cell>
          <cell r="H18">
            <v>1.24</v>
          </cell>
          <cell r="I18">
            <v>0</v>
          </cell>
          <cell r="J18">
            <v>0</v>
          </cell>
          <cell r="K18">
            <v>2.4900000000000002</v>
          </cell>
          <cell r="L18">
            <v>2.4900000000000002</v>
          </cell>
          <cell r="M18">
            <v>3.24</v>
          </cell>
        </row>
        <row r="19">
          <cell r="C19">
            <v>7001010006</v>
          </cell>
          <cell r="D19" t="str">
            <v>Sinalização aberta com iluminação, inclusive cavaletes em madeira, espaçados a cada 2,0 m, gambiarra, lâmpadas, bocais e baldes, conforme padrão Compesa.</v>
          </cell>
          <cell r="E19" t="str">
            <v>M</v>
          </cell>
          <cell r="F19">
            <v>0</v>
          </cell>
          <cell r="G19">
            <v>1.86</v>
          </cell>
          <cell r="H19">
            <v>1.72</v>
          </cell>
          <cell r="I19">
            <v>0</v>
          </cell>
          <cell r="J19">
            <v>0</v>
          </cell>
          <cell r="K19">
            <v>3.58</v>
          </cell>
          <cell r="L19">
            <v>3.58</v>
          </cell>
          <cell r="M19">
            <v>4.6500000000000004</v>
          </cell>
        </row>
        <row r="20">
          <cell r="C20">
            <v>7001010007</v>
          </cell>
          <cell r="D20" t="str">
            <v>Sinalização tipo tapume fechado com iluminação em chapas de madeira compensada resinada de 6,0 mm de espessura e com altura de 2,20 m, inclusive gambiarra, lâmpadas, bocais e baldes, conforme padrão Compesa.</v>
          </cell>
          <cell r="E20" t="str">
            <v>M</v>
          </cell>
          <cell r="F20">
            <v>0</v>
          </cell>
          <cell r="G20">
            <v>11.69</v>
          </cell>
          <cell r="H20">
            <v>26.25</v>
          </cell>
          <cell r="I20">
            <v>0</v>
          </cell>
          <cell r="J20">
            <v>0</v>
          </cell>
          <cell r="K20">
            <v>37.94</v>
          </cell>
          <cell r="L20">
            <v>37.94</v>
          </cell>
          <cell r="M20">
            <v>49.32</v>
          </cell>
        </row>
        <row r="21">
          <cell r="C21">
            <v>7001010008</v>
          </cell>
          <cell r="D21" t="str">
            <v>Sinalização, sem iluminação, em tela tipo tapume de PVC - h = 1,20 m, inclusive base, em concreto, para sustentatação da tela, conforme padrão Compesa.</v>
          </cell>
          <cell r="E21" t="str">
            <v>M</v>
          </cell>
          <cell r="F21">
            <v>0</v>
          </cell>
          <cell r="G21">
            <v>1.02</v>
          </cell>
          <cell r="H21">
            <v>1.31</v>
          </cell>
          <cell r="I21">
            <v>0</v>
          </cell>
          <cell r="J21">
            <v>0</v>
          </cell>
          <cell r="K21">
            <v>2.33</v>
          </cell>
          <cell r="L21">
            <v>2.33</v>
          </cell>
          <cell r="M21">
            <v>3.03</v>
          </cell>
        </row>
        <row r="22">
          <cell r="C22">
            <v>7001010009</v>
          </cell>
          <cell r="D22" t="str">
            <v>Sinalização, com iluminação, em tela tipo tapume de PVC - h = 1,20 m, inclusive base, em concreto, para sustentatação da tela, gambiarra, lâmpadas, bocais e baldes, conforme padrão Compesa.</v>
          </cell>
          <cell r="E22" t="str">
            <v>M</v>
          </cell>
          <cell r="F22">
            <v>0</v>
          </cell>
          <cell r="G22">
            <v>1.52</v>
          </cell>
          <cell r="H22">
            <v>1.28</v>
          </cell>
          <cell r="I22">
            <v>0</v>
          </cell>
          <cell r="K22">
            <v>2.8</v>
          </cell>
          <cell r="L22">
            <v>2.8</v>
          </cell>
          <cell r="M22">
            <v>3.64</v>
          </cell>
        </row>
        <row r="23">
          <cell r="C23">
            <v>7001010010</v>
          </cell>
          <cell r="D23" t="str">
            <v>Isolamento da obra com fita de sinalização ( zebrada ).</v>
          </cell>
          <cell r="E23" t="str">
            <v>M</v>
          </cell>
          <cell r="F23">
            <v>0</v>
          </cell>
          <cell r="G23">
            <v>0.47</v>
          </cell>
          <cell r="H23">
            <v>0.49</v>
          </cell>
          <cell r="I23">
            <v>0</v>
          </cell>
          <cell r="K23">
            <v>0.96</v>
          </cell>
          <cell r="L23">
            <v>0.96</v>
          </cell>
          <cell r="M23">
            <v>1.25</v>
          </cell>
        </row>
        <row r="24">
          <cell r="C24">
            <v>7001010216</v>
          </cell>
          <cell r="D24" t="str">
            <v>Fornecimento e fixação de placa da obra em chapa galvanizada nº 16, conforme padrão fornecido pela Compesa.</v>
          </cell>
          <cell r="E24" t="str">
            <v>M²</v>
          </cell>
          <cell r="F24">
            <v>0.04</v>
          </cell>
          <cell r="G24">
            <v>10.08</v>
          </cell>
          <cell r="H24">
            <v>146.57</v>
          </cell>
          <cell r="I24">
            <v>0</v>
          </cell>
          <cell r="J24">
            <v>0</v>
          </cell>
          <cell r="K24">
            <v>156.69</v>
          </cell>
          <cell r="L24">
            <v>156.69</v>
          </cell>
          <cell r="M24">
            <v>203.7</v>
          </cell>
        </row>
        <row r="25">
          <cell r="K25">
            <v>0</v>
          </cell>
        </row>
        <row r="26">
          <cell r="D26" t="str">
            <v>PASSARELAS</v>
          </cell>
          <cell r="K26">
            <v>0</v>
          </cell>
        </row>
        <row r="27">
          <cell r="C27">
            <v>7001010012</v>
          </cell>
          <cell r="D27" t="str">
            <v>Passarela, em madeira, para coberta de valas para passagem de veículos.</v>
          </cell>
          <cell r="E27" t="str">
            <v>M²</v>
          </cell>
          <cell r="F27">
            <v>0</v>
          </cell>
          <cell r="G27">
            <v>1.74</v>
          </cell>
          <cell r="H27">
            <v>14.83</v>
          </cell>
          <cell r="I27">
            <v>0</v>
          </cell>
          <cell r="J27">
            <v>0</v>
          </cell>
          <cell r="K27">
            <v>16.57</v>
          </cell>
          <cell r="L27">
            <v>16.57</v>
          </cell>
          <cell r="M27">
            <v>21.54</v>
          </cell>
        </row>
        <row r="28">
          <cell r="C28">
            <v>7001010013</v>
          </cell>
          <cell r="D28" t="str">
            <v>Passarela, em madeira, para coberta de valas para passagem de pedestres.</v>
          </cell>
          <cell r="E28" t="str">
            <v>M²</v>
          </cell>
          <cell r="F28">
            <v>0</v>
          </cell>
          <cell r="G28">
            <v>1.74</v>
          </cell>
          <cell r="H28">
            <v>7.45</v>
          </cell>
          <cell r="I28">
            <v>0</v>
          </cell>
          <cell r="J28">
            <v>0</v>
          </cell>
          <cell r="K28">
            <v>9.19</v>
          </cell>
          <cell r="L28">
            <v>9.19</v>
          </cell>
          <cell r="M28">
            <v>11.95</v>
          </cell>
        </row>
        <row r="29">
          <cell r="K29">
            <v>0</v>
          </cell>
        </row>
        <row r="30">
          <cell r="D30" t="str">
            <v>LOCAÇÃO E NIVELAMENTO DE VALAS</v>
          </cell>
          <cell r="K30">
            <v>0</v>
          </cell>
        </row>
        <row r="31">
          <cell r="C31">
            <v>7001010014</v>
          </cell>
          <cell r="D31" t="str">
            <v>Locação e nivelamento de valas para adutora com uso de equipamentos topógráficos.</v>
          </cell>
          <cell r="E31" t="str">
            <v>M</v>
          </cell>
          <cell r="F31">
            <v>0</v>
          </cell>
          <cell r="G31">
            <v>1.82</v>
          </cell>
          <cell r="H31">
            <v>0</v>
          </cell>
          <cell r="I31">
            <v>0</v>
          </cell>
          <cell r="J31">
            <v>0</v>
          </cell>
          <cell r="K31">
            <v>1.82</v>
          </cell>
          <cell r="L31">
            <v>1.82</v>
          </cell>
          <cell r="M31">
            <v>2.37</v>
          </cell>
        </row>
        <row r="32">
          <cell r="C32">
            <v>7001010015</v>
          </cell>
          <cell r="D32" t="str">
            <v>Locação e nivelamento de valas para rede de distribuição com uso de equipamentos topógráficos.</v>
          </cell>
          <cell r="E32" t="str">
            <v>M</v>
          </cell>
          <cell r="F32">
            <v>0</v>
          </cell>
          <cell r="G32">
            <v>1.0900000000000001</v>
          </cell>
          <cell r="H32">
            <v>0</v>
          </cell>
          <cell r="I32">
            <v>0</v>
          </cell>
          <cell r="J32">
            <v>0</v>
          </cell>
          <cell r="K32">
            <v>1.0900000000000001</v>
          </cell>
          <cell r="L32">
            <v>1.0900000000000001</v>
          </cell>
          <cell r="M32">
            <v>1.42</v>
          </cell>
        </row>
        <row r="33">
          <cell r="C33">
            <v>7001010016</v>
          </cell>
          <cell r="D33" t="str">
            <v>Locação e nivelamento de valas para coletor com uso de equipamentos topógráficos.</v>
          </cell>
          <cell r="E33" t="str">
            <v>M</v>
          </cell>
          <cell r="F33">
            <v>0</v>
          </cell>
          <cell r="G33">
            <v>2.9</v>
          </cell>
          <cell r="H33">
            <v>0</v>
          </cell>
          <cell r="I33">
            <v>0</v>
          </cell>
          <cell r="J33">
            <v>0</v>
          </cell>
          <cell r="K33">
            <v>2.9</v>
          </cell>
          <cell r="L33">
            <v>2.9</v>
          </cell>
          <cell r="M33">
            <v>3.77</v>
          </cell>
        </row>
        <row r="34">
          <cell r="C34">
            <v>7001010017</v>
          </cell>
          <cell r="D34" t="str">
            <v>Locação de valas para rede de distribuição ou adutora em  área urbana  ( com utilização de cal ou produto similar ).</v>
          </cell>
          <cell r="E34" t="str">
            <v>M</v>
          </cell>
          <cell r="F34">
            <v>0</v>
          </cell>
          <cell r="G34">
            <v>0.69</v>
          </cell>
          <cell r="H34">
            <v>0.09</v>
          </cell>
          <cell r="I34">
            <v>0</v>
          </cell>
          <cell r="J34">
            <v>0</v>
          </cell>
          <cell r="K34">
            <v>0.78</v>
          </cell>
          <cell r="L34">
            <v>0.78</v>
          </cell>
          <cell r="M34">
            <v>1.01</v>
          </cell>
        </row>
        <row r="35">
          <cell r="K35">
            <v>0</v>
          </cell>
        </row>
        <row r="36">
          <cell r="D36" t="str">
            <v>LOCAÇÃO E DEMARCAÇÃO</v>
          </cell>
          <cell r="K36">
            <v>0</v>
          </cell>
        </row>
        <row r="37">
          <cell r="C37">
            <v>7001010018</v>
          </cell>
          <cell r="D37" t="str">
            <v>Locação da obra ( com uso de gabarito de madeira ).</v>
          </cell>
          <cell r="E37" t="str">
            <v>M²</v>
          </cell>
          <cell r="F37">
            <v>0</v>
          </cell>
          <cell r="G37">
            <v>1.81</v>
          </cell>
          <cell r="H37">
            <v>1.08</v>
          </cell>
          <cell r="I37">
            <v>0</v>
          </cell>
          <cell r="J37">
            <v>0</v>
          </cell>
          <cell r="K37">
            <v>2.89</v>
          </cell>
          <cell r="L37">
            <v>2.89</v>
          </cell>
          <cell r="M37">
            <v>3.76</v>
          </cell>
        </row>
        <row r="38">
          <cell r="K38">
            <v>0</v>
          </cell>
        </row>
        <row r="39">
          <cell r="D39" t="str">
            <v>TRABALHOS EM TERRA</v>
          </cell>
          <cell r="K39">
            <v>0</v>
          </cell>
        </row>
        <row r="40">
          <cell r="K40">
            <v>0</v>
          </cell>
        </row>
        <row r="41">
          <cell r="D41" t="str">
            <v>ESCAVAÇÃO MANUAL EM MATERIAL DE PRIMEIRA E/ OU SEGUNDA CATEGORIA</v>
          </cell>
        </row>
        <row r="42">
          <cell r="C42">
            <v>7001020001</v>
          </cell>
          <cell r="D42" t="str">
            <v>Escavação manual de valas em material de 1ª e/ou 2ª categorias até 2,0 m de profundidade.</v>
          </cell>
          <cell r="E42" t="str">
            <v xml:space="preserve">M³   </v>
          </cell>
          <cell r="F42">
            <v>0</v>
          </cell>
          <cell r="G42">
            <v>19.32</v>
          </cell>
          <cell r="H42">
            <v>0</v>
          </cell>
          <cell r="I42">
            <v>0</v>
          </cell>
          <cell r="J42">
            <v>0</v>
          </cell>
          <cell r="K42">
            <v>19.32</v>
          </cell>
          <cell r="L42">
            <v>19.32</v>
          </cell>
          <cell r="M42">
            <v>25.12</v>
          </cell>
        </row>
        <row r="43">
          <cell r="C43">
            <v>7001020002</v>
          </cell>
          <cell r="D43" t="str">
            <v>Escavação manual de valas em material de 1ª e/ou 2ª categorias acima de 2,00 m e até 4,00 m de profundidade.</v>
          </cell>
          <cell r="E43" t="str">
            <v xml:space="preserve">M³   </v>
          </cell>
          <cell r="F43">
            <v>0</v>
          </cell>
          <cell r="G43">
            <v>23.06</v>
          </cell>
          <cell r="H43">
            <v>0</v>
          </cell>
          <cell r="I43">
            <v>0</v>
          </cell>
          <cell r="J43">
            <v>0</v>
          </cell>
          <cell r="K43">
            <v>23.06</v>
          </cell>
          <cell r="L43">
            <v>23.06</v>
          </cell>
          <cell r="M43">
            <v>29.98</v>
          </cell>
        </row>
        <row r="44">
          <cell r="C44">
            <v>7001020003</v>
          </cell>
          <cell r="D44" t="str">
            <v>Escavação manual de valas em material de 1ª e/ou 2ª categorias acima de 4,00 m e até 6,00 m de profundidade.</v>
          </cell>
          <cell r="E44" t="str">
            <v xml:space="preserve">M³   </v>
          </cell>
          <cell r="F44">
            <v>0</v>
          </cell>
          <cell r="G44">
            <v>26.74</v>
          </cell>
          <cell r="H44">
            <v>0</v>
          </cell>
          <cell r="I44">
            <v>0</v>
          </cell>
          <cell r="J44">
            <v>0</v>
          </cell>
          <cell r="K44">
            <v>26.74</v>
          </cell>
          <cell r="L44">
            <v>26.74</v>
          </cell>
          <cell r="M44">
            <v>34.76</v>
          </cell>
        </row>
        <row r="45">
          <cell r="C45">
            <v>7001020004</v>
          </cell>
          <cell r="D45" t="str">
            <v>Escavação manual, em campo aberto, em material de 1ª e/ou 2ª categorias até 2,0 m de profundidade.</v>
          </cell>
          <cell r="E45" t="str">
            <v xml:space="preserve">M³   </v>
          </cell>
          <cell r="F45">
            <v>0</v>
          </cell>
          <cell r="G45">
            <v>17.41</v>
          </cell>
          <cell r="H45">
            <v>0</v>
          </cell>
          <cell r="I45">
            <v>0</v>
          </cell>
          <cell r="J45">
            <v>0</v>
          </cell>
          <cell r="K45">
            <v>17.41</v>
          </cell>
          <cell r="L45">
            <v>17.41</v>
          </cell>
          <cell r="M45">
            <v>22.63</v>
          </cell>
        </row>
        <row r="46">
          <cell r="C46">
            <v>7001020005</v>
          </cell>
          <cell r="D46" t="str">
            <v>Escavação manual, em campo aberto, em material de 1ª e/ou 2ª categorias acima de 2,00 m e até 4,00 m de profundidade.</v>
          </cell>
          <cell r="E46" t="str">
            <v xml:space="preserve">M³   </v>
          </cell>
          <cell r="F46">
            <v>0</v>
          </cell>
          <cell r="G46">
            <v>20.74</v>
          </cell>
          <cell r="H46">
            <v>0</v>
          </cell>
          <cell r="I46">
            <v>0</v>
          </cell>
          <cell r="J46">
            <v>0</v>
          </cell>
          <cell r="K46">
            <v>20.74</v>
          </cell>
          <cell r="L46">
            <v>20.74</v>
          </cell>
          <cell r="M46">
            <v>26.96</v>
          </cell>
        </row>
        <row r="47">
          <cell r="C47">
            <v>7001020006</v>
          </cell>
          <cell r="D47" t="str">
            <v>Escavação manual, em campo aberto, em material de 1ª e/ou 2ª categorias acima de 4,00 m e até 6,00 m de profundidade.</v>
          </cell>
          <cell r="E47" t="str">
            <v xml:space="preserve">M³   </v>
          </cell>
          <cell r="F47">
            <v>0</v>
          </cell>
          <cell r="G47">
            <v>24.07</v>
          </cell>
          <cell r="H47">
            <v>0</v>
          </cell>
          <cell r="I47">
            <v>0</v>
          </cell>
          <cell r="J47">
            <v>0</v>
          </cell>
          <cell r="K47">
            <v>24.07</v>
          </cell>
          <cell r="L47">
            <v>24.07</v>
          </cell>
          <cell r="M47">
            <v>31.29</v>
          </cell>
        </row>
        <row r="48">
          <cell r="K48">
            <v>0</v>
          </cell>
        </row>
        <row r="49">
          <cell r="D49" t="str">
            <v>ESCAVAÇÃO EM ROCHA</v>
          </cell>
          <cell r="K49">
            <v>0</v>
          </cell>
        </row>
        <row r="50">
          <cell r="C50">
            <v>7001020007</v>
          </cell>
          <cell r="D50" t="str">
            <v>Escavação em material de 3ª categoria ( rocha ), campo aberto, até 2,00 m de profundidade com explosivos, inclusive abafamento.</v>
          </cell>
          <cell r="E50" t="str">
            <v xml:space="preserve">M³   </v>
          </cell>
          <cell r="F50">
            <v>2.35</v>
          </cell>
          <cell r="G50">
            <v>11.58</v>
          </cell>
          <cell r="H50">
            <v>47.73</v>
          </cell>
          <cell r="I50">
            <v>0</v>
          </cell>
          <cell r="J50">
            <v>0</v>
          </cell>
          <cell r="K50">
            <v>61.66</v>
          </cell>
          <cell r="L50">
            <v>61.66</v>
          </cell>
          <cell r="M50">
            <v>80.16</v>
          </cell>
        </row>
        <row r="51">
          <cell r="C51">
            <v>7001020008</v>
          </cell>
          <cell r="D51" t="str">
            <v>Escavação em material de 3ª categoria ( rocha ), campo aberto, acima de 2,00 m e até 4,00 m de profundidade com explosivos, inclusive abafamento.</v>
          </cell>
          <cell r="E51" t="str">
            <v xml:space="preserve">M³   </v>
          </cell>
          <cell r="F51">
            <v>3.07</v>
          </cell>
          <cell r="G51">
            <v>11.58</v>
          </cell>
          <cell r="H51">
            <v>47.73</v>
          </cell>
          <cell r="I51">
            <v>0</v>
          </cell>
          <cell r="J51">
            <v>0</v>
          </cell>
          <cell r="K51">
            <v>62.38</v>
          </cell>
          <cell r="L51">
            <v>62.38</v>
          </cell>
          <cell r="M51">
            <v>81.09</v>
          </cell>
        </row>
        <row r="52">
          <cell r="C52">
            <v>7001020009</v>
          </cell>
          <cell r="D52" t="str">
            <v>Escavação em material de 3ª categoria ( rocha ), campo aberto, acima de 4,00 m e até 6,00 m de profundidade com explosivos, inclusive abafamento.</v>
          </cell>
          <cell r="E52" t="str">
            <v xml:space="preserve">M³   </v>
          </cell>
          <cell r="F52">
            <v>3.52</v>
          </cell>
          <cell r="G52">
            <v>11.58</v>
          </cell>
          <cell r="H52">
            <v>47.73</v>
          </cell>
          <cell r="I52">
            <v>0</v>
          </cell>
          <cell r="J52">
            <v>0</v>
          </cell>
          <cell r="K52">
            <v>62.83</v>
          </cell>
          <cell r="L52">
            <v>62.83</v>
          </cell>
          <cell r="M52">
            <v>81.680000000000007</v>
          </cell>
        </row>
        <row r="53">
          <cell r="C53">
            <v>7001020010</v>
          </cell>
          <cell r="D53" t="str">
            <v>Escavação de valas em material de 3ª categoria ( rocha ) até 2,00 m de profundidade com explosivos, inclusive abafamento.</v>
          </cell>
          <cell r="E53" t="str">
            <v xml:space="preserve">M³   </v>
          </cell>
          <cell r="F53">
            <v>7.35</v>
          </cell>
          <cell r="G53">
            <v>11.58</v>
          </cell>
          <cell r="H53">
            <v>47.73</v>
          </cell>
          <cell r="I53">
            <v>0</v>
          </cell>
          <cell r="J53">
            <v>0</v>
          </cell>
          <cell r="K53">
            <v>66.66</v>
          </cell>
          <cell r="L53">
            <v>66.66</v>
          </cell>
          <cell r="M53">
            <v>86.66</v>
          </cell>
        </row>
        <row r="54">
          <cell r="C54">
            <v>7001020011</v>
          </cell>
          <cell r="D54" t="str">
            <v>Escavação de valas em material de 3ª categoria ( rocha ) acima de 2,00 m e até 4,00 m de profundidade com explosivos, inclusive abafamento.</v>
          </cell>
          <cell r="E54" t="str">
            <v xml:space="preserve">M³   </v>
          </cell>
          <cell r="F54">
            <v>10.16</v>
          </cell>
          <cell r="G54">
            <v>11.89</v>
          </cell>
          <cell r="H54">
            <v>47.73</v>
          </cell>
          <cell r="I54">
            <v>0</v>
          </cell>
          <cell r="J54">
            <v>0</v>
          </cell>
          <cell r="K54">
            <v>69.78</v>
          </cell>
          <cell r="L54">
            <v>69.78</v>
          </cell>
          <cell r="M54">
            <v>90.71</v>
          </cell>
        </row>
        <row r="55">
          <cell r="C55">
            <v>7001020012</v>
          </cell>
          <cell r="D55" t="str">
            <v>Escavação de valas em material de 3ª categoria ( rocha ) acima de 4,00 m e até 6,00 m de profundidade com explosivos, inclusive abafamento.</v>
          </cell>
          <cell r="E55" t="str">
            <v xml:space="preserve">M³   </v>
          </cell>
          <cell r="F55">
            <v>12.41</v>
          </cell>
          <cell r="G55">
            <v>12.18</v>
          </cell>
          <cell r="H55">
            <v>47.73</v>
          </cell>
          <cell r="I55">
            <v>0</v>
          </cell>
          <cell r="J55">
            <v>0</v>
          </cell>
          <cell r="K55">
            <v>72.319999999999993</v>
          </cell>
          <cell r="L55">
            <v>72.319999999999993</v>
          </cell>
          <cell r="M55">
            <v>94.02</v>
          </cell>
        </row>
        <row r="56">
          <cell r="K56">
            <v>0</v>
          </cell>
        </row>
        <row r="57">
          <cell r="D57" t="str">
            <v>ESCAVAÇÃO MECANIZADA</v>
          </cell>
        </row>
        <row r="58">
          <cell r="C58">
            <v>7001020013</v>
          </cell>
          <cell r="D58" t="str">
            <v>Escavação mecanizada de valas em material de 1ª e/ou 2ª categorias até 2,00 m de profundidade.</v>
          </cell>
          <cell r="E58" t="str">
            <v xml:space="preserve">M³   </v>
          </cell>
          <cell r="F58">
            <v>4.3600000000000003</v>
          </cell>
          <cell r="G58">
            <v>0.47</v>
          </cell>
          <cell r="H58">
            <v>0</v>
          </cell>
          <cell r="I58">
            <v>0</v>
          </cell>
          <cell r="J58">
            <v>0</v>
          </cell>
          <cell r="K58">
            <v>4.83</v>
          </cell>
          <cell r="L58">
            <v>4.83</v>
          </cell>
          <cell r="M58">
            <v>6.28</v>
          </cell>
        </row>
        <row r="59">
          <cell r="C59">
            <v>7001020014</v>
          </cell>
          <cell r="D59" t="str">
            <v>Escavação mecanizada de valas em material de 1ª e/ou 2ª categorias acima de 2,00 m  e até 4,00 m de profundidade.</v>
          </cell>
          <cell r="E59" t="str">
            <v xml:space="preserve">M³   </v>
          </cell>
          <cell r="F59">
            <v>6</v>
          </cell>
          <cell r="G59">
            <v>0.65</v>
          </cell>
          <cell r="H59">
            <v>0</v>
          </cell>
          <cell r="I59">
            <v>0</v>
          </cell>
          <cell r="J59">
            <v>0</v>
          </cell>
          <cell r="K59">
            <v>6.65</v>
          </cell>
          <cell r="L59">
            <v>6.65</v>
          </cell>
          <cell r="M59">
            <v>8.65</v>
          </cell>
        </row>
        <row r="60">
          <cell r="C60">
            <v>7001020015</v>
          </cell>
          <cell r="D60" t="str">
            <v>Escavação mecanizada de valas em material de 1ª e/ou 2ª categorias acima de 4,00 m e até 6,00 m de profundidade.</v>
          </cell>
          <cell r="E60" t="str">
            <v xml:space="preserve">M³   </v>
          </cell>
          <cell r="F60">
            <v>8.7200000000000006</v>
          </cell>
          <cell r="G60">
            <v>0.96</v>
          </cell>
          <cell r="H60">
            <v>0</v>
          </cell>
          <cell r="I60">
            <v>0</v>
          </cell>
          <cell r="J60">
            <v>0</v>
          </cell>
          <cell r="K60">
            <v>9.68</v>
          </cell>
          <cell r="L60">
            <v>9.68</v>
          </cell>
          <cell r="M60">
            <v>12.58</v>
          </cell>
        </row>
        <row r="61">
          <cell r="C61">
            <v>7001020016</v>
          </cell>
          <cell r="D61" t="str">
            <v>Escavação mecanizada em campo aberto em material de 1ª e/ou 2ª categorias até 2,00 m de profundidade.</v>
          </cell>
          <cell r="E61" t="str">
            <v>M³</v>
          </cell>
          <cell r="F61">
            <v>1.54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1.54</v>
          </cell>
          <cell r="L61">
            <v>1.54</v>
          </cell>
          <cell r="M61">
            <v>2</v>
          </cell>
        </row>
        <row r="62">
          <cell r="C62">
            <v>7001020017</v>
          </cell>
          <cell r="D62" t="str">
            <v>Escavação mecanizada em campo aberto em material de 1ª e/ou 2ª categorias acima de 2,00 m e até 4,00 m de profundidade.</v>
          </cell>
          <cell r="E62" t="str">
            <v>M³</v>
          </cell>
          <cell r="F62">
            <v>1.79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1.79</v>
          </cell>
          <cell r="L62">
            <v>1.79</v>
          </cell>
          <cell r="M62">
            <v>2.33</v>
          </cell>
        </row>
        <row r="63">
          <cell r="C63">
            <v>7001020018</v>
          </cell>
          <cell r="D63" t="str">
            <v>Escavação mecanizada em campo aberto em material de 1ª e/ou 2ª categorias acima de 4,00 m e até 6,00 m de profundidade.</v>
          </cell>
          <cell r="E63" t="str">
            <v>M³</v>
          </cell>
          <cell r="F63">
            <v>2.17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2.17</v>
          </cell>
          <cell r="L63">
            <v>2.17</v>
          </cell>
          <cell r="M63">
            <v>2.82</v>
          </cell>
        </row>
        <row r="64">
          <cell r="C64">
            <v>7001020019</v>
          </cell>
          <cell r="D64" t="str">
            <v>Escavação, carga, transporte de solo mole - DMT: ( 0 até 200 ) m.</v>
          </cell>
          <cell r="E64" t="str">
            <v>M³</v>
          </cell>
          <cell r="F64">
            <v>5.61</v>
          </cell>
          <cell r="G64">
            <v>0.5</v>
          </cell>
          <cell r="H64">
            <v>0</v>
          </cell>
          <cell r="I64">
            <v>0</v>
          </cell>
          <cell r="J64">
            <v>0</v>
          </cell>
          <cell r="K64">
            <v>6.11</v>
          </cell>
          <cell r="L64">
            <v>6.11</v>
          </cell>
          <cell r="M64">
            <v>7.94</v>
          </cell>
        </row>
        <row r="65">
          <cell r="C65">
            <v>7001020020</v>
          </cell>
          <cell r="D65" t="str">
            <v>Escavação, carga, transporte de solo mole - DMT: ( 201 até 400 ) m.</v>
          </cell>
          <cell r="E65" t="str">
            <v>M³</v>
          </cell>
          <cell r="F65">
            <v>6.12</v>
          </cell>
          <cell r="G65">
            <v>0.5</v>
          </cell>
          <cell r="H65">
            <v>0</v>
          </cell>
          <cell r="I65">
            <v>0</v>
          </cell>
          <cell r="J65">
            <v>0</v>
          </cell>
          <cell r="K65">
            <v>6.62</v>
          </cell>
          <cell r="L65">
            <v>6.62</v>
          </cell>
          <cell r="M65">
            <v>8.61</v>
          </cell>
        </row>
        <row r="66">
          <cell r="C66">
            <v>7001020021</v>
          </cell>
          <cell r="D66" t="str">
            <v>Escavação, carga, transporte de solo mole - DMT: ( 401 até 600 ) m.</v>
          </cell>
          <cell r="E66" t="str">
            <v>M³</v>
          </cell>
          <cell r="F66">
            <v>6.34</v>
          </cell>
          <cell r="G66">
            <v>0.5</v>
          </cell>
          <cell r="H66">
            <v>0</v>
          </cell>
          <cell r="I66">
            <v>0</v>
          </cell>
          <cell r="J66">
            <v>0</v>
          </cell>
          <cell r="K66">
            <v>6.84</v>
          </cell>
          <cell r="L66">
            <v>6.84</v>
          </cell>
          <cell r="M66">
            <v>8.89</v>
          </cell>
        </row>
        <row r="67">
          <cell r="C67">
            <v>7001020022</v>
          </cell>
          <cell r="D67" t="str">
            <v>Escavação, carga, transporte de solo mole - DMT: ( 601 até 800 ) m.</v>
          </cell>
          <cell r="E67" t="str">
            <v>M³</v>
          </cell>
          <cell r="F67">
            <v>6.59</v>
          </cell>
          <cell r="G67">
            <v>0.5</v>
          </cell>
          <cell r="H67">
            <v>0</v>
          </cell>
          <cell r="I67">
            <v>0</v>
          </cell>
          <cell r="J67">
            <v>0</v>
          </cell>
          <cell r="K67">
            <v>7.09</v>
          </cell>
          <cell r="L67">
            <v>7.09</v>
          </cell>
          <cell r="M67">
            <v>9.2200000000000006</v>
          </cell>
        </row>
        <row r="68">
          <cell r="C68">
            <v>7001020023</v>
          </cell>
          <cell r="D68" t="str">
            <v>Escavação, carga, transporte de solo mole - DMT: ( 801 até 1.000 ) m.</v>
          </cell>
          <cell r="E68" t="str">
            <v>M³</v>
          </cell>
          <cell r="F68">
            <v>6.9</v>
          </cell>
          <cell r="G68">
            <v>0.5</v>
          </cell>
          <cell r="H68">
            <v>0</v>
          </cell>
          <cell r="I68">
            <v>0</v>
          </cell>
          <cell r="J68">
            <v>0</v>
          </cell>
          <cell r="K68">
            <v>7.4</v>
          </cell>
          <cell r="L68">
            <v>7.4</v>
          </cell>
          <cell r="M68">
            <v>9.6199999999999992</v>
          </cell>
        </row>
        <row r="69">
          <cell r="K69">
            <v>0</v>
          </cell>
        </row>
        <row r="70">
          <cell r="D70" t="str">
            <v>REMOÇÃO DO MATERIAL ESCAVADO</v>
          </cell>
          <cell r="K70">
            <v>0</v>
          </cell>
        </row>
        <row r="71">
          <cell r="D71" t="str">
            <v>Remoção com carga manual:</v>
          </cell>
          <cell r="K71">
            <v>0</v>
          </cell>
        </row>
        <row r="72">
          <cell r="C72">
            <v>7001020024</v>
          </cell>
          <cell r="D72" t="str">
            <v>Remoção do material escavado em caminhão basculante, até 1,0 km, inclusive carga manual e descarga ( medido no corte ).</v>
          </cell>
          <cell r="E72" t="str">
            <v>M³</v>
          </cell>
          <cell r="F72">
            <v>18.579999999999998</v>
          </cell>
          <cell r="G72">
            <v>4.46</v>
          </cell>
          <cell r="H72">
            <v>0</v>
          </cell>
          <cell r="I72">
            <v>0</v>
          </cell>
          <cell r="J72">
            <v>0</v>
          </cell>
          <cell r="K72">
            <v>23.04</v>
          </cell>
          <cell r="L72">
            <v>23.04</v>
          </cell>
          <cell r="M72">
            <v>29.95</v>
          </cell>
        </row>
        <row r="73">
          <cell r="C73">
            <v>7001020025</v>
          </cell>
          <cell r="D73" t="str">
            <v>Remoção do material escavado em caminhão basculante, até 2,0 km, inclusive carga manual e descarga  (medido no corte ).</v>
          </cell>
          <cell r="E73" t="str">
            <v>M³</v>
          </cell>
          <cell r="F73">
            <v>18.989999999999998</v>
          </cell>
          <cell r="G73">
            <v>4.46</v>
          </cell>
          <cell r="H73">
            <v>0</v>
          </cell>
          <cell r="I73">
            <v>0</v>
          </cell>
          <cell r="J73">
            <v>0</v>
          </cell>
          <cell r="K73">
            <v>23.45</v>
          </cell>
          <cell r="L73">
            <v>23.45</v>
          </cell>
          <cell r="M73">
            <v>30.49</v>
          </cell>
        </row>
        <row r="74">
          <cell r="C74">
            <v>7001020026</v>
          </cell>
          <cell r="D74" t="str">
            <v>Remoção do material escavado em caminhão basculante, até 4,0 km, inclusive carga manual e descarga  ( medido no corte ).</v>
          </cell>
          <cell r="E74" t="str">
            <v>M³</v>
          </cell>
          <cell r="F74">
            <v>19.82</v>
          </cell>
          <cell r="G74">
            <v>4.46</v>
          </cell>
          <cell r="H74">
            <v>0</v>
          </cell>
          <cell r="I74">
            <v>0</v>
          </cell>
          <cell r="J74">
            <v>0</v>
          </cell>
          <cell r="K74">
            <v>24.28</v>
          </cell>
          <cell r="L74">
            <v>24.28</v>
          </cell>
          <cell r="M74">
            <v>31.56</v>
          </cell>
        </row>
        <row r="75">
          <cell r="C75">
            <v>7001020027</v>
          </cell>
          <cell r="D75" t="str">
            <v>Remoção do material escavado em caminhão basculante, até 6,0 km, inclusive carga manual e descarga  ( medido no corte ).</v>
          </cell>
          <cell r="E75" t="str">
            <v>M³</v>
          </cell>
          <cell r="F75">
            <v>20.64</v>
          </cell>
          <cell r="G75">
            <v>4.46</v>
          </cell>
          <cell r="H75">
            <v>0</v>
          </cell>
          <cell r="I75">
            <v>0</v>
          </cell>
          <cell r="J75">
            <v>0</v>
          </cell>
          <cell r="K75">
            <v>25.1</v>
          </cell>
          <cell r="L75">
            <v>25.1</v>
          </cell>
          <cell r="M75">
            <v>32.630000000000003</v>
          </cell>
        </row>
        <row r="76">
          <cell r="C76">
            <v>7001020028</v>
          </cell>
          <cell r="D76" t="str">
            <v>Remoção do material escavado em caminhão basculante, até 8,0 km, inclusive carga manual e descarga  (medido no corte ).</v>
          </cell>
          <cell r="E76" t="str">
            <v>M³</v>
          </cell>
          <cell r="F76">
            <v>21.48</v>
          </cell>
          <cell r="G76">
            <v>4.46</v>
          </cell>
          <cell r="H76">
            <v>0</v>
          </cell>
          <cell r="I76">
            <v>0</v>
          </cell>
          <cell r="J76">
            <v>0</v>
          </cell>
          <cell r="K76">
            <v>25.94</v>
          </cell>
          <cell r="L76">
            <v>25.94</v>
          </cell>
          <cell r="M76">
            <v>33.72</v>
          </cell>
        </row>
        <row r="77">
          <cell r="C77">
            <v>7001020029</v>
          </cell>
          <cell r="D77" t="str">
            <v>Remoção do material escavado em caminhão basculante, até 10,0 km, inclusive carga manual e descarga  ( medido no corte ).</v>
          </cell>
          <cell r="E77" t="str">
            <v>M³</v>
          </cell>
          <cell r="F77">
            <v>22.29</v>
          </cell>
          <cell r="G77">
            <v>4.46</v>
          </cell>
          <cell r="H77">
            <v>0</v>
          </cell>
          <cell r="I77">
            <v>0</v>
          </cell>
          <cell r="J77">
            <v>0</v>
          </cell>
          <cell r="K77">
            <v>26.75</v>
          </cell>
          <cell r="L77">
            <v>26.75</v>
          </cell>
          <cell r="M77">
            <v>34.78</v>
          </cell>
        </row>
        <row r="78">
          <cell r="C78">
            <v>7001020030</v>
          </cell>
          <cell r="D78" t="str">
            <v>Remoção do material escavado em caminhão basculante, até 12,0 km, inclusive carga manual e descarga  ( medido no corte ).</v>
          </cell>
          <cell r="E78" t="str">
            <v>M³</v>
          </cell>
          <cell r="F78">
            <v>23.11</v>
          </cell>
          <cell r="G78">
            <v>4.46</v>
          </cell>
          <cell r="H78">
            <v>0</v>
          </cell>
          <cell r="I78">
            <v>0</v>
          </cell>
          <cell r="J78">
            <v>0</v>
          </cell>
          <cell r="K78">
            <v>27.57</v>
          </cell>
          <cell r="L78">
            <v>27.57</v>
          </cell>
          <cell r="M78">
            <v>35.840000000000003</v>
          </cell>
        </row>
        <row r="79">
          <cell r="C79">
            <v>7001020031</v>
          </cell>
          <cell r="D79" t="str">
            <v>Remoção do material escavado em caminhão basculante, até 14,0 km, inclusive carga manual e descarga  ( medido no corte ).</v>
          </cell>
          <cell r="E79" t="str">
            <v>M³</v>
          </cell>
          <cell r="F79">
            <v>23.94</v>
          </cell>
          <cell r="G79">
            <v>4.46</v>
          </cell>
          <cell r="H79">
            <v>0</v>
          </cell>
          <cell r="I79">
            <v>0</v>
          </cell>
          <cell r="J79">
            <v>0</v>
          </cell>
          <cell r="K79">
            <v>28.4</v>
          </cell>
          <cell r="L79">
            <v>28.4</v>
          </cell>
          <cell r="M79">
            <v>36.92</v>
          </cell>
        </row>
        <row r="80">
          <cell r="C80">
            <v>7001020032</v>
          </cell>
          <cell r="D80" t="str">
            <v>Remoção do material escavado em caminhão basculante, até 16,0 km, inclusive carga manual e descarga  ( medido no corte ).</v>
          </cell>
          <cell r="E80" t="str">
            <v>M³</v>
          </cell>
          <cell r="F80">
            <v>24.73</v>
          </cell>
          <cell r="G80">
            <v>4.46</v>
          </cell>
          <cell r="H80">
            <v>0</v>
          </cell>
          <cell r="I80">
            <v>0</v>
          </cell>
          <cell r="J80">
            <v>0</v>
          </cell>
          <cell r="K80">
            <v>29.19</v>
          </cell>
          <cell r="L80">
            <v>29.19</v>
          </cell>
          <cell r="M80">
            <v>37.950000000000003</v>
          </cell>
        </row>
        <row r="81">
          <cell r="C81">
            <v>7001020033</v>
          </cell>
          <cell r="D81" t="str">
            <v>Remoção do material escavado em caminhão basculante, até 18,0 km, inclusive carga manual e descarga  ( medido no corte ).</v>
          </cell>
          <cell r="E81" t="str">
            <v>M³</v>
          </cell>
          <cell r="F81">
            <v>25.57</v>
          </cell>
          <cell r="G81">
            <v>4.46</v>
          </cell>
          <cell r="H81">
            <v>0</v>
          </cell>
          <cell r="I81">
            <v>0</v>
          </cell>
          <cell r="J81">
            <v>0</v>
          </cell>
          <cell r="K81">
            <v>30.03</v>
          </cell>
          <cell r="L81">
            <v>30.03</v>
          </cell>
          <cell r="M81">
            <v>39.04</v>
          </cell>
        </row>
        <row r="82">
          <cell r="C82">
            <v>7001020034</v>
          </cell>
          <cell r="D82" t="str">
            <v>Remoção do material escavado em caminhão basculante, até 20,0 km, inclusive carga manual e descarga  ( medido no corte ).</v>
          </cell>
          <cell r="E82" t="str">
            <v>M³</v>
          </cell>
          <cell r="F82">
            <v>26.4</v>
          </cell>
          <cell r="G82">
            <v>4.46</v>
          </cell>
          <cell r="H82">
            <v>0</v>
          </cell>
          <cell r="I82">
            <v>0</v>
          </cell>
          <cell r="J82">
            <v>0</v>
          </cell>
          <cell r="K82">
            <v>30.86</v>
          </cell>
          <cell r="L82">
            <v>30.86</v>
          </cell>
          <cell r="M82">
            <v>40.119999999999997</v>
          </cell>
        </row>
        <row r="83">
          <cell r="D83" t="str">
            <v>Remoção com carga mecânica:</v>
          </cell>
          <cell r="K83">
            <v>0</v>
          </cell>
        </row>
        <row r="84">
          <cell r="C84">
            <v>7001020035</v>
          </cell>
          <cell r="D84" t="str">
            <v>Remoção do material escavado em caminhão basculante, até 1,0 km, inclusive carga mecânica e descarga ( medido no corte ).</v>
          </cell>
          <cell r="E84" t="str">
            <v>M³</v>
          </cell>
          <cell r="F84">
            <v>2.14</v>
          </cell>
          <cell r="G84">
            <v>0.05</v>
          </cell>
          <cell r="H84">
            <v>0</v>
          </cell>
          <cell r="I84">
            <v>0</v>
          </cell>
          <cell r="J84">
            <v>0</v>
          </cell>
          <cell r="K84">
            <v>2.19</v>
          </cell>
          <cell r="L84">
            <v>2.19</v>
          </cell>
          <cell r="M84">
            <v>2.85</v>
          </cell>
        </row>
        <row r="85">
          <cell r="C85">
            <v>7001020036</v>
          </cell>
          <cell r="D85" t="str">
            <v>Remoção do material escavado em caminhão basculante, até 2,0 km, inclusive carga mecânica e descarga ( medido no corte ).</v>
          </cell>
          <cell r="E85" t="str">
            <v>M³</v>
          </cell>
          <cell r="F85">
            <v>2.5499999999999998</v>
          </cell>
          <cell r="G85">
            <v>0.05</v>
          </cell>
          <cell r="H85">
            <v>0</v>
          </cell>
          <cell r="I85">
            <v>0</v>
          </cell>
          <cell r="J85">
            <v>0</v>
          </cell>
          <cell r="K85">
            <v>2.6</v>
          </cell>
          <cell r="L85">
            <v>2.6</v>
          </cell>
          <cell r="M85">
            <v>3.38</v>
          </cell>
        </row>
        <row r="86">
          <cell r="C86">
            <v>7001020037</v>
          </cell>
          <cell r="D86" t="str">
            <v>Remoção do material escavado em caminhão basculante, até 4,0 km, inclusive carga mecânica e descarga ( medido no corte ).</v>
          </cell>
          <cell r="E86" t="str">
            <v>M³</v>
          </cell>
          <cell r="F86">
            <v>3.38</v>
          </cell>
          <cell r="G86">
            <v>0.05</v>
          </cell>
          <cell r="H86">
            <v>0</v>
          </cell>
          <cell r="I86">
            <v>0</v>
          </cell>
          <cell r="J86">
            <v>0</v>
          </cell>
          <cell r="K86">
            <v>3.43</v>
          </cell>
          <cell r="L86">
            <v>3.43</v>
          </cell>
          <cell r="M86">
            <v>4.46</v>
          </cell>
        </row>
        <row r="87">
          <cell r="C87">
            <v>7001020038</v>
          </cell>
          <cell r="D87" t="str">
            <v>Remoção do material escavado em caminhão basculante, até 6,0 km, inclusive carga mecânica e descarga ( medido no corte ).</v>
          </cell>
          <cell r="E87" t="str">
            <v>M³</v>
          </cell>
          <cell r="F87">
            <v>4.2</v>
          </cell>
          <cell r="G87">
            <v>0.05</v>
          </cell>
          <cell r="H87">
            <v>0</v>
          </cell>
          <cell r="I87">
            <v>0</v>
          </cell>
          <cell r="J87">
            <v>0</v>
          </cell>
          <cell r="K87">
            <v>4.25</v>
          </cell>
          <cell r="L87">
            <v>4.25</v>
          </cell>
          <cell r="M87">
            <v>5.53</v>
          </cell>
        </row>
        <row r="88">
          <cell r="C88">
            <v>7001020039</v>
          </cell>
          <cell r="D88" t="str">
            <v>Remoção do material escavado em caminhão basculante, até 8,0 km, inclusive carga mecânica e descarga ( medido no corte ).</v>
          </cell>
          <cell r="E88" t="str">
            <v>M³</v>
          </cell>
          <cell r="F88">
            <v>5.04</v>
          </cell>
          <cell r="G88">
            <v>0.05</v>
          </cell>
          <cell r="H88">
            <v>0</v>
          </cell>
          <cell r="I88">
            <v>0</v>
          </cell>
          <cell r="J88">
            <v>0</v>
          </cell>
          <cell r="K88">
            <v>5.09</v>
          </cell>
          <cell r="L88">
            <v>5.09</v>
          </cell>
          <cell r="M88">
            <v>6.62</v>
          </cell>
        </row>
        <row r="89">
          <cell r="C89">
            <v>7001020040</v>
          </cell>
          <cell r="D89" t="str">
            <v>Remoção do material escavado em caminhão basculante, até 10,0 km, inclusive carga mecânica e descarga ( medido no corte ).</v>
          </cell>
          <cell r="E89" t="str">
            <v>M³</v>
          </cell>
          <cell r="F89">
            <v>5.84</v>
          </cell>
          <cell r="G89">
            <v>0.05</v>
          </cell>
          <cell r="H89">
            <v>0</v>
          </cell>
          <cell r="I89">
            <v>0</v>
          </cell>
          <cell r="J89">
            <v>0</v>
          </cell>
          <cell r="K89">
            <v>5.89</v>
          </cell>
          <cell r="L89">
            <v>5.89</v>
          </cell>
          <cell r="M89">
            <v>7.66</v>
          </cell>
        </row>
        <row r="90">
          <cell r="C90">
            <v>7001020041</v>
          </cell>
          <cell r="D90" t="str">
            <v>Remoção do material escavado em caminhão basculante, até 12,0 km, inclusive carga mecânica e descarga ( medido no corte ).</v>
          </cell>
          <cell r="E90" t="str">
            <v>M³</v>
          </cell>
          <cell r="F90">
            <v>6.66</v>
          </cell>
          <cell r="G90">
            <v>0.05</v>
          </cell>
          <cell r="H90">
            <v>0</v>
          </cell>
          <cell r="I90">
            <v>0</v>
          </cell>
          <cell r="J90">
            <v>0</v>
          </cell>
          <cell r="K90">
            <v>6.71</v>
          </cell>
          <cell r="L90">
            <v>6.71</v>
          </cell>
          <cell r="M90">
            <v>8.7200000000000006</v>
          </cell>
        </row>
        <row r="91">
          <cell r="C91">
            <v>7001020042</v>
          </cell>
          <cell r="D91" t="str">
            <v>Remoção do material escavado em caminhão basculante, até 14,0 km, inclusive carga mecânica e descarga ( medido no corte ).</v>
          </cell>
          <cell r="E91" t="str">
            <v>M³</v>
          </cell>
          <cell r="F91">
            <v>7.5</v>
          </cell>
          <cell r="G91">
            <v>0.05</v>
          </cell>
          <cell r="H91">
            <v>0</v>
          </cell>
          <cell r="I91">
            <v>0</v>
          </cell>
          <cell r="J91">
            <v>0</v>
          </cell>
          <cell r="K91">
            <v>7.55</v>
          </cell>
          <cell r="L91">
            <v>7.55</v>
          </cell>
          <cell r="M91">
            <v>9.82</v>
          </cell>
        </row>
        <row r="92">
          <cell r="C92">
            <v>7001020043</v>
          </cell>
          <cell r="D92" t="str">
            <v>Remoção do material escavado em caminhão basculante, até 16,0 km, inclusive carga mecânica e descarga ( medido no corte ).</v>
          </cell>
          <cell r="E92" t="str">
            <v>M³</v>
          </cell>
          <cell r="F92">
            <v>8.2899999999999991</v>
          </cell>
          <cell r="G92">
            <v>0.05</v>
          </cell>
          <cell r="H92">
            <v>0</v>
          </cell>
          <cell r="I92">
            <v>0</v>
          </cell>
          <cell r="J92">
            <v>0</v>
          </cell>
          <cell r="K92">
            <v>8.34</v>
          </cell>
          <cell r="L92">
            <v>8.34</v>
          </cell>
          <cell r="M92">
            <v>10.84</v>
          </cell>
        </row>
        <row r="93">
          <cell r="C93">
            <v>7001020044</v>
          </cell>
          <cell r="D93" t="str">
            <v>Remoção do material escavado em caminhão basculante, até 18,0 km, inclusive carga mecânica e descarga ( medido no corte ).</v>
          </cell>
          <cell r="E93" t="str">
            <v>M³</v>
          </cell>
          <cell r="F93">
            <v>9.1199999999999992</v>
          </cell>
          <cell r="G93">
            <v>0.05</v>
          </cell>
          <cell r="H93">
            <v>0</v>
          </cell>
          <cell r="I93">
            <v>0</v>
          </cell>
          <cell r="J93">
            <v>0</v>
          </cell>
          <cell r="K93">
            <v>9.17</v>
          </cell>
          <cell r="L93">
            <v>9.17</v>
          </cell>
          <cell r="M93">
            <v>11.92</v>
          </cell>
        </row>
        <row r="94">
          <cell r="C94">
            <v>7001020045</v>
          </cell>
          <cell r="D94" t="str">
            <v>Remoção do material escavado em caminhão basculante, até 20,0 km, inclusive carga mecânica e descarga ( medido no corte ).</v>
          </cell>
          <cell r="E94" t="str">
            <v>M³</v>
          </cell>
          <cell r="F94">
            <v>9.9600000000000009</v>
          </cell>
          <cell r="G94">
            <v>0.05</v>
          </cell>
          <cell r="H94">
            <v>0</v>
          </cell>
          <cell r="I94">
            <v>0</v>
          </cell>
          <cell r="J94">
            <v>0</v>
          </cell>
          <cell r="K94">
            <v>10.01</v>
          </cell>
          <cell r="L94">
            <v>10.01</v>
          </cell>
          <cell r="M94">
            <v>13.01</v>
          </cell>
        </row>
        <row r="95">
          <cell r="K95">
            <v>0</v>
          </cell>
        </row>
        <row r="96">
          <cell r="D96" t="str">
            <v>Transporte com carro de mão:</v>
          </cell>
          <cell r="K96">
            <v>0</v>
          </cell>
        </row>
        <row r="97">
          <cell r="C97">
            <v>7001020046</v>
          </cell>
          <cell r="D97" t="str">
            <v>Transporte com carro de mão de areia, entulho ou terra até 30,0 m.</v>
          </cell>
          <cell r="E97" t="str">
            <v>M³</v>
          </cell>
          <cell r="F97">
            <v>0</v>
          </cell>
          <cell r="G97">
            <v>13.07</v>
          </cell>
          <cell r="H97">
            <v>0</v>
          </cell>
          <cell r="I97">
            <v>0</v>
          </cell>
          <cell r="J97">
            <v>0</v>
          </cell>
          <cell r="K97">
            <v>13.07</v>
          </cell>
          <cell r="L97">
            <v>13.07</v>
          </cell>
          <cell r="M97">
            <v>16.989999999999998</v>
          </cell>
        </row>
        <row r="98">
          <cell r="C98">
            <v>7001020047</v>
          </cell>
          <cell r="D98" t="str">
            <v>Transporte com carro de mão de areia, entulho ou terra até 60,0 m.</v>
          </cell>
          <cell r="E98" t="str">
            <v>M³</v>
          </cell>
          <cell r="F98">
            <v>0</v>
          </cell>
          <cell r="G98">
            <v>15.46</v>
          </cell>
          <cell r="H98">
            <v>0</v>
          </cell>
          <cell r="I98">
            <v>0</v>
          </cell>
          <cell r="J98">
            <v>0</v>
          </cell>
          <cell r="K98">
            <v>15.46</v>
          </cell>
          <cell r="L98">
            <v>15.46</v>
          </cell>
          <cell r="M98">
            <v>20.100000000000001</v>
          </cell>
        </row>
        <row r="99">
          <cell r="C99">
            <v>7001020048</v>
          </cell>
          <cell r="D99" t="str">
            <v>Transporte com carro de mão de areia, entulho ou terra até 100,0 m.</v>
          </cell>
          <cell r="E99" t="str">
            <v>M³</v>
          </cell>
          <cell r="F99">
            <v>0</v>
          </cell>
          <cell r="G99">
            <v>22.59</v>
          </cell>
          <cell r="H99">
            <v>0</v>
          </cell>
          <cell r="I99">
            <v>0</v>
          </cell>
          <cell r="J99">
            <v>0</v>
          </cell>
          <cell r="K99">
            <v>22.59</v>
          </cell>
          <cell r="L99">
            <v>22.59</v>
          </cell>
          <cell r="M99">
            <v>29.37</v>
          </cell>
        </row>
        <row r="100">
          <cell r="K100">
            <v>0</v>
          </cell>
        </row>
        <row r="101">
          <cell r="D101" t="str">
            <v>Remoção de entulho com carga manual:</v>
          </cell>
          <cell r="K101">
            <v>0</v>
          </cell>
        </row>
        <row r="102">
          <cell r="C102">
            <v>7001020049</v>
          </cell>
          <cell r="D102" t="str">
            <v>Remoção de entulho em caminhão basculante, até 1,0 km, inclusive carga manual e descarga.</v>
          </cell>
          <cell r="E102" t="str">
            <v>M³</v>
          </cell>
          <cell r="F102">
            <v>21.37</v>
          </cell>
          <cell r="G102">
            <v>5.17</v>
          </cell>
          <cell r="H102">
            <v>0</v>
          </cell>
          <cell r="I102">
            <v>0</v>
          </cell>
          <cell r="J102">
            <v>0</v>
          </cell>
          <cell r="K102">
            <v>26.54</v>
          </cell>
          <cell r="L102">
            <v>26.54</v>
          </cell>
          <cell r="M102">
            <v>34.5</v>
          </cell>
        </row>
        <row r="103">
          <cell r="C103">
            <v>7001020050</v>
          </cell>
          <cell r="D103" t="str">
            <v>Remoção de entulho em caminhão basculante, até 2,0 km, inclusive carga manual e descarga.</v>
          </cell>
          <cell r="E103" t="str">
            <v>M³</v>
          </cell>
          <cell r="F103">
            <v>21.78</v>
          </cell>
          <cell r="G103">
            <v>5.17</v>
          </cell>
          <cell r="H103">
            <v>0</v>
          </cell>
          <cell r="I103">
            <v>0</v>
          </cell>
          <cell r="J103">
            <v>0</v>
          </cell>
          <cell r="K103">
            <v>26.95</v>
          </cell>
          <cell r="L103">
            <v>26.95</v>
          </cell>
          <cell r="M103">
            <v>35.04</v>
          </cell>
        </row>
        <row r="104">
          <cell r="C104">
            <v>7001020051</v>
          </cell>
          <cell r="D104" t="str">
            <v>Remoção de entulho em caminhão basculante, até 4,0 km, inclusive carga manual e descarga.</v>
          </cell>
          <cell r="E104" t="str">
            <v>M³</v>
          </cell>
          <cell r="F104">
            <v>22.6</v>
          </cell>
          <cell r="G104">
            <v>5.17</v>
          </cell>
          <cell r="H104">
            <v>0</v>
          </cell>
          <cell r="I104">
            <v>0</v>
          </cell>
          <cell r="J104">
            <v>0</v>
          </cell>
          <cell r="K104">
            <v>27.77</v>
          </cell>
          <cell r="L104">
            <v>27.77</v>
          </cell>
          <cell r="M104">
            <v>36.1</v>
          </cell>
        </row>
        <row r="105">
          <cell r="C105">
            <v>7001020052</v>
          </cell>
          <cell r="D105" t="str">
            <v>Remoção de entulho em caminhão basculante, até 6,0 km, inclusive carga manual e descarga.</v>
          </cell>
          <cell r="E105" t="str">
            <v>M³</v>
          </cell>
          <cell r="F105">
            <v>23.43</v>
          </cell>
          <cell r="G105">
            <v>5.17</v>
          </cell>
          <cell r="H105">
            <v>0</v>
          </cell>
          <cell r="I105">
            <v>0</v>
          </cell>
          <cell r="J105">
            <v>0</v>
          </cell>
          <cell r="K105">
            <v>28.6</v>
          </cell>
          <cell r="L105">
            <v>28.6</v>
          </cell>
          <cell r="M105">
            <v>37.18</v>
          </cell>
        </row>
        <row r="106">
          <cell r="C106">
            <v>7001020053</v>
          </cell>
          <cell r="D106" t="str">
            <v>Remoção de entulho em caminhão basculante, até 8,0 km, inclusive carga manual e descarga.</v>
          </cell>
          <cell r="E106" t="str">
            <v>M³</v>
          </cell>
          <cell r="F106">
            <v>24.27</v>
          </cell>
          <cell r="G106">
            <v>5.17</v>
          </cell>
          <cell r="H106">
            <v>0</v>
          </cell>
          <cell r="I106">
            <v>0</v>
          </cell>
          <cell r="J106">
            <v>0</v>
          </cell>
          <cell r="K106">
            <v>29.44</v>
          </cell>
          <cell r="L106">
            <v>29.44</v>
          </cell>
          <cell r="M106">
            <v>38.270000000000003</v>
          </cell>
        </row>
        <row r="107">
          <cell r="C107">
            <v>7001020054</v>
          </cell>
          <cell r="D107" t="str">
            <v>Remoção de entulho em caminhão basculante, até 10,0 km, inclusive carga manual e descarga.</v>
          </cell>
          <cell r="E107" t="str">
            <v>M³</v>
          </cell>
          <cell r="F107">
            <v>25.07</v>
          </cell>
          <cell r="G107">
            <v>5.17</v>
          </cell>
          <cell r="H107">
            <v>0</v>
          </cell>
          <cell r="I107">
            <v>0</v>
          </cell>
          <cell r="J107">
            <v>0</v>
          </cell>
          <cell r="K107">
            <v>30.24</v>
          </cell>
          <cell r="L107">
            <v>30.24</v>
          </cell>
          <cell r="M107">
            <v>39.31</v>
          </cell>
        </row>
        <row r="108">
          <cell r="C108">
            <v>7001020055</v>
          </cell>
          <cell r="D108" t="str">
            <v>Remoção de entulho em caminhão basculante, até 12,0 km, inclusive carga manual e descarga.</v>
          </cell>
          <cell r="E108" t="str">
            <v>M³</v>
          </cell>
          <cell r="F108">
            <v>25.89</v>
          </cell>
          <cell r="G108">
            <v>5.17</v>
          </cell>
          <cell r="H108">
            <v>0</v>
          </cell>
          <cell r="I108">
            <v>0</v>
          </cell>
          <cell r="J108">
            <v>0</v>
          </cell>
          <cell r="K108">
            <v>31.06</v>
          </cell>
          <cell r="L108">
            <v>31.06</v>
          </cell>
          <cell r="M108">
            <v>40.380000000000003</v>
          </cell>
        </row>
        <row r="109">
          <cell r="C109">
            <v>7001020056</v>
          </cell>
          <cell r="D109" t="str">
            <v>Remoção de entulho em caminhão basculante, até 14,0 km, inclusive carga manual e descarga.</v>
          </cell>
          <cell r="E109" t="str">
            <v>M³</v>
          </cell>
          <cell r="F109">
            <v>26.73</v>
          </cell>
          <cell r="G109">
            <v>5.17</v>
          </cell>
          <cell r="H109">
            <v>0</v>
          </cell>
          <cell r="I109">
            <v>0</v>
          </cell>
          <cell r="J109">
            <v>0</v>
          </cell>
          <cell r="K109">
            <v>31.9</v>
          </cell>
          <cell r="L109">
            <v>31.9</v>
          </cell>
          <cell r="M109">
            <v>41.47</v>
          </cell>
        </row>
        <row r="110">
          <cell r="C110">
            <v>7001020057</v>
          </cell>
          <cell r="D110" t="str">
            <v>Remoção de entulho em caminhão basculante, até 16,0 km, inclusive carga manual e descarga.</v>
          </cell>
          <cell r="E110" t="str">
            <v>M³</v>
          </cell>
          <cell r="F110">
            <v>27.52</v>
          </cell>
          <cell r="G110">
            <v>5.17</v>
          </cell>
          <cell r="H110">
            <v>0</v>
          </cell>
          <cell r="I110">
            <v>0</v>
          </cell>
          <cell r="J110">
            <v>0</v>
          </cell>
          <cell r="K110">
            <v>32.69</v>
          </cell>
          <cell r="L110">
            <v>32.69</v>
          </cell>
          <cell r="M110">
            <v>42.5</v>
          </cell>
        </row>
        <row r="111">
          <cell r="C111">
            <v>7001020058</v>
          </cell>
          <cell r="D111" t="str">
            <v>Remoção de entulho em caminhão basculante, até 18,0 km, inclusive carga manual e descarga.</v>
          </cell>
          <cell r="E111" t="str">
            <v>M³</v>
          </cell>
          <cell r="F111">
            <v>28.35</v>
          </cell>
          <cell r="G111">
            <v>5.17</v>
          </cell>
          <cell r="H111">
            <v>0</v>
          </cell>
          <cell r="I111">
            <v>0</v>
          </cell>
          <cell r="J111">
            <v>0</v>
          </cell>
          <cell r="K111">
            <v>33.520000000000003</v>
          </cell>
          <cell r="L111">
            <v>33.520000000000003</v>
          </cell>
          <cell r="M111">
            <v>43.58</v>
          </cell>
        </row>
        <row r="112">
          <cell r="C112">
            <v>7001020059</v>
          </cell>
          <cell r="D112" t="str">
            <v>Remoção de entulho em caminhão basculante, até 20,0 km, inclusive carga manual e descarga.</v>
          </cell>
          <cell r="E112" t="str">
            <v>M³</v>
          </cell>
          <cell r="F112">
            <v>29.19</v>
          </cell>
          <cell r="G112">
            <v>5.17</v>
          </cell>
          <cell r="H112">
            <v>0</v>
          </cell>
          <cell r="I112">
            <v>0</v>
          </cell>
          <cell r="J112">
            <v>0</v>
          </cell>
          <cell r="K112">
            <v>34.36</v>
          </cell>
          <cell r="L112">
            <v>34.36</v>
          </cell>
          <cell r="M112">
            <v>44.67</v>
          </cell>
        </row>
        <row r="113">
          <cell r="K113">
            <v>0</v>
          </cell>
        </row>
        <row r="114">
          <cell r="D114" t="str">
            <v>ATERRO / REATERRO COM COMPACTAÇÃO</v>
          </cell>
          <cell r="K114">
            <v>0</v>
          </cell>
        </row>
        <row r="115">
          <cell r="C115">
            <v>7001020060</v>
          </cell>
          <cell r="D115" t="str">
            <v>Reaterro apiloado em camadas de 0,20 m com aproveitamento do material escavado.</v>
          </cell>
          <cell r="E115" t="str">
            <v>M³</v>
          </cell>
          <cell r="F115">
            <v>0</v>
          </cell>
          <cell r="G115">
            <v>23.57</v>
          </cell>
          <cell r="H115">
            <v>0</v>
          </cell>
          <cell r="I115">
            <v>0</v>
          </cell>
          <cell r="J115">
            <v>0</v>
          </cell>
          <cell r="K115">
            <v>23.57</v>
          </cell>
          <cell r="L115">
            <v>23.57</v>
          </cell>
          <cell r="M115">
            <v>30.64</v>
          </cell>
        </row>
        <row r="116">
          <cell r="C116">
            <v>7001020061</v>
          </cell>
          <cell r="D116" t="str">
            <v>Reaterro apiloado em camadas de 0,20 m com material argilo-arenoso (inclusive o fornecimento do material ).</v>
          </cell>
          <cell r="E116" t="str">
            <v>M³</v>
          </cell>
          <cell r="F116">
            <v>0</v>
          </cell>
          <cell r="G116">
            <v>20.2</v>
          </cell>
          <cell r="H116">
            <v>16.25</v>
          </cell>
          <cell r="I116">
            <v>0</v>
          </cell>
          <cell r="J116">
            <v>0</v>
          </cell>
          <cell r="K116">
            <v>36.450000000000003</v>
          </cell>
          <cell r="L116">
            <v>36.450000000000003</v>
          </cell>
          <cell r="M116">
            <v>47.39</v>
          </cell>
        </row>
        <row r="117">
          <cell r="C117">
            <v>7001020062</v>
          </cell>
          <cell r="D117" t="str">
            <v>Reaterro compactado mecanicamente em camadas de 0,20m com material argilo arenoso (inclusive fornecimento do material ).</v>
          </cell>
          <cell r="E117" t="str">
            <v>M³</v>
          </cell>
          <cell r="F117">
            <v>0.16</v>
          </cell>
          <cell r="G117">
            <v>2.68</v>
          </cell>
          <cell r="H117">
            <v>16.25</v>
          </cell>
          <cell r="I117">
            <v>0</v>
          </cell>
          <cell r="J117">
            <v>0</v>
          </cell>
          <cell r="K117">
            <v>19.09</v>
          </cell>
          <cell r="L117">
            <v>19.09</v>
          </cell>
          <cell r="M117">
            <v>24.82</v>
          </cell>
        </row>
        <row r="118">
          <cell r="C118">
            <v>7001020063</v>
          </cell>
          <cell r="D118" t="str">
            <v>Reaterro compactado mecanicamente em camadas de 0,20 m com aproveitamento do material escavado.</v>
          </cell>
          <cell r="E118" t="str">
            <v>M³</v>
          </cell>
          <cell r="F118">
            <v>0.16</v>
          </cell>
          <cell r="G118">
            <v>2.68</v>
          </cell>
          <cell r="H118">
            <v>0</v>
          </cell>
          <cell r="I118">
            <v>0</v>
          </cell>
          <cell r="J118">
            <v>0</v>
          </cell>
          <cell r="K118">
            <v>2.84</v>
          </cell>
          <cell r="L118">
            <v>2.84</v>
          </cell>
          <cell r="M118">
            <v>3.69</v>
          </cell>
        </row>
        <row r="119">
          <cell r="C119">
            <v>7001020064</v>
          </cell>
          <cell r="D119" t="str">
            <v>Reaterro compactado mecanicamente em camadas de 0,20m, inclusive escavação, carga, transporte, descarga e fornecimento de material adquirido em jazida com DMT de 1,0 km.</v>
          </cell>
          <cell r="E119" t="str">
            <v>M³</v>
          </cell>
          <cell r="F119">
            <v>1.34</v>
          </cell>
          <cell r="G119">
            <v>2.68</v>
          </cell>
          <cell r="H119">
            <v>6.25</v>
          </cell>
          <cell r="I119">
            <v>0</v>
          </cell>
          <cell r="K119">
            <v>10.27</v>
          </cell>
          <cell r="L119">
            <v>10.27</v>
          </cell>
          <cell r="M119">
            <v>13.35</v>
          </cell>
        </row>
        <row r="120">
          <cell r="C120">
            <v>7001020065</v>
          </cell>
          <cell r="D120" t="str">
            <v>Reaterro compactado mecanicamente em camadas de 0,20m, inclusive escavação, carga, transporte, descarga e fornecimento de material adquirido em jazida com DMT de 2,0 km.</v>
          </cell>
          <cell r="E120" t="str">
            <v>M³</v>
          </cell>
          <cell r="F120">
            <v>1.75</v>
          </cell>
          <cell r="G120">
            <v>2.68</v>
          </cell>
          <cell r="H120">
            <v>6.25</v>
          </cell>
          <cell r="I120">
            <v>0</v>
          </cell>
          <cell r="K120">
            <v>10.68</v>
          </cell>
          <cell r="L120">
            <v>10.68</v>
          </cell>
          <cell r="M120">
            <v>13.88</v>
          </cell>
        </row>
        <row r="121">
          <cell r="C121">
            <v>7001020066</v>
          </cell>
          <cell r="D121" t="str">
            <v>Reaterro compactado mecanicamente em camadas de 0,20m, inclusive escavação, carga, transporte, descarga e fornecimento de material adquirido em jazida com DMT de 4,0 km.</v>
          </cell>
          <cell r="E121" t="str">
            <v>M³</v>
          </cell>
          <cell r="F121">
            <v>2.58</v>
          </cell>
          <cell r="G121">
            <v>2.68</v>
          </cell>
          <cell r="H121">
            <v>6.25</v>
          </cell>
          <cell r="I121">
            <v>0</v>
          </cell>
          <cell r="K121">
            <v>11.51</v>
          </cell>
          <cell r="L121">
            <v>11.51</v>
          </cell>
          <cell r="M121">
            <v>14.96</v>
          </cell>
        </row>
        <row r="122">
          <cell r="C122">
            <v>7001020067</v>
          </cell>
          <cell r="D122" t="str">
            <v>Reaterro compactado mecanicamente em camadas de 0,20m, inclusive escavação, carga, transporte, descarga e fornecimento de material adquirido em jazida com DMT de 6,0 km.</v>
          </cell>
          <cell r="E122" t="str">
            <v>M³</v>
          </cell>
          <cell r="F122">
            <v>3.4</v>
          </cell>
          <cell r="G122">
            <v>2.68</v>
          </cell>
          <cell r="H122">
            <v>6.25</v>
          </cell>
          <cell r="I122">
            <v>0</v>
          </cell>
          <cell r="K122">
            <v>12.33</v>
          </cell>
          <cell r="L122">
            <v>12.33</v>
          </cell>
          <cell r="M122">
            <v>16.03</v>
          </cell>
        </row>
        <row r="123">
          <cell r="C123">
            <v>7001020068</v>
          </cell>
          <cell r="D123" t="str">
            <v>Reaterro compactado mecanicamente em camadas de 0,20m, inclusive escavação, carga, transporte, descarga e fornecimento de material adquirido em jazida com DMT de 8,0 km.</v>
          </cell>
          <cell r="E123" t="str">
            <v>M³</v>
          </cell>
          <cell r="F123">
            <v>4.24</v>
          </cell>
          <cell r="G123">
            <v>2.68</v>
          </cell>
          <cell r="H123">
            <v>6.25</v>
          </cell>
          <cell r="I123">
            <v>0</v>
          </cell>
          <cell r="K123">
            <v>13.17</v>
          </cell>
          <cell r="L123">
            <v>13.17</v>
          </cell>
          <cell r="M123">
            <v>17.12</v>
          </cell>
        </row>
        <row r="124">
          <cell r="C124">
            <v>7001020069</v>
          </cell>
          <cell r="D124" t="str">
            <v>Reaterro compactado mecanicamente em camadas de 0,20m, inclusive escavação, carga, transporte, descarga e fornecimento de material adquirido em jazida com DMT de 10,0 km.</v>
          </cell>
          <cell r="E124" t="str">
            <v>M³</v>
          </cell>
          <cell r="F124">
            <v>5.05</v>
          </cell>
          <cell r="G124">
            <v>2.68</v>
          </cell>
          <cell r="H124">
            <v>6.25</v>
          </cell>
          <cell r="I124">
            <v>0</v>
          </cell>
          <cell r="K124">
            <v>13.98</v>
          </cell>
          <cell r="L124">
            <v>13.98</v>
          </cell>
          <cell r="M124">
            <v>18.170000000000002</v>
          </cell>
        </row>
        <row r="125">
          <cell r="C125">
            <v>7001020070</v>
          </cell>
          <cell r="D125" t="str">
            <v>Reaterro compactado mecanicamente em camadas de 0,20m, inclusive escavação, carga, transporte, descarga e fornecimento de material adquirido em jazida com DMT de 12,0 km.</v>
          </cell>
          <cell r="E125" t="str">
            <v>M³</v>
          </cell>
          <cell r="F125">
            <v>5.87</v>
          </cell>
          <cell r="G125">
            <v>2.68</v>
          </cell>
          <cell r="H125">
            <v>6.25</v>
          </cell>
          <cell r="I125">
            <v>0</v>
          </cell>
          <cell r="K125">
            <v>14.8</v>
          </cell>
          <cell r="L125">
            <v>14.8</v>
          </cell>
          <cell r="M125">
            <v>19.239999999999998</v>
          </cell>
        </row>
        <row r="126">
          <cell r="C126">
            <v>7001020071</v>
          </cell>
          <cell r="D126" t="str">
            <v>Reaterro compactado mecanicamente em camadas de 0,20m, inclusive escavação, carga, transporte, descarga e fornecimento de material adquirido em jazida com DMT de 14,0 km.</v>
          </cell>
          <cell r="E126" t="str">
            <v>M³</v>
          </cell>
          <cell r="F126">
            <v>6.7</v>
          </cell>
          <cell r="G126">
            <v>2.68</v>
          </cell>
          <cell r="H126">
            <v>6.25</v>
          </cell>
          <cell r="I126">
            <v>0</v>
          </cell>
          <cell r="K126">
            <v>15.63</v>
          </cell>
          <cell r="L126">
            <v>15.63</v>
          </cell>
          <cell r="M126">
            <v>20.32</v>
          </cell>
        </row>
        <row r="127">
          <cell r="C127">
            <v>7001020072</v>
          </cell>
          <cell r="D127" t="str">
            <v>Reaterro compactado mecanicamente em camadas de 0,20m, inclusive escavação, carga, transporte, descarga e fornecimento de material adquirido em jazida com DMT de 16,0 km.</v>
          </cell>
          <cell r="E127" t="str">
            <v>M³</v>
          </cell>
          <cell r="F127">
            <v>7.49</v>
          </cell>
          <cell r="G127">
            <v>2.68</v>
          </cell>
          <cell r="H127">
            <v>6.25</v>
          </cell>
          <cell r="I127">
            <v>0</v>
          </cell>
          <cell r="K127">
            <v>16.420000000000002</v>
          </cell>
          <cell r="L127">
            <v>16.420000000000002</v>
          </cell>
          <cell r="M127">
            <v>21.35</v>
          </cell>
        </row>
        <row r="128">
          <cell r="C128">
            <v>7001020073</v>
          </cell>
          <cell r="D128" t="str">
            <v>Reaterro compactado mecanicamente em camadas de 0,20m, inclusive escavação, carga, transporte, descarga e fornecimento de material adquirido em jazida com DMT de 18,0 km.</v>
          </cell>
          <cell r="E128" t="str">
            <v>M³</v>
          </cell>
          <cell r="F128">
            <v>8.33</v>
          </cell>
          <cell r="G128">
            <v>2.68</v>
          </cell>
          <cell r="H128">
            <v>6.25</v>
          </cell>
          <cell r="I128">
            <v>0</v>
          </cell>
          <cell r="K128">
            <v>17.260000000000002</v>
          </cell>
          <cell r="L128">
            <v>17.260000000000002</v>
          </cell>
          <cell r="M128">
            <v>22.44</v>
          </cell>
        </row>
        <row r="129">
          <cell r="C129">
            <v>7001020074</v>
          </cell>
          <cell r="D129" t="str">
            <v>Reaterro compactado mecanicamente em camadas de 0,20m, inclusive escavação, carga, transporte, descarga e fornecimento de material adquirido em jazida com DMT de 20,0 km.</v>
          </cell>
          <cell r="E129" t="str">
            <v>M³</v>
          </cell>
          <cell r="F129">
            <v>9.16</v>
          </cell>
          <cell r="G129">
            <v>2.68</v>
          </cell>
          <cell r="H129">
            <v>6.25</v>
          </cell>
          <cell r="I129">
            <v>0</v>
          </cell>
          <cell r="K129">
            <v>18.09</v>
          </cell>
          <cell r="L129">
            <v>18.09</v>
          </cell>
          <cell r="M129">
            <v>23.52</v>
          </cell>
        </row>
        <row r="130">
          <cell r="C130">
            <v>7001020075</v>
          </cell>
          <cell r="D130" t="str">
            <v>Reaterro com compactação mecânica a 100 por cento do Próctor Normal, medido na seção, inclusive fornecimento de material de jazida com DMT de até 1,0 km, espalhamento, umedecimento e homogeneização.</v>
          </cell>
          <cell r="E130" t="str">
            <v>M³</v>
          </cell>
          <cell r="F130">
            <v>2.87</v>
          </cell>
          <cell r="G130">
            <v>0.05</v>
          </cell>
          <cell r="H130">
            <v>6.25</v>
          </cell>
          <cell r="I130">
            <v>0</v>
          </cell>
          <cell r="K130">
            <v>9.17</v>
          </cell>
          <cell r="L130">
            <v>9.17</v>
          </cell>
          <cell r="M130">
            <v>11.92</v>
          </cell>
        </row>
        <row r="131">
          <cell r="C131">
            <v>7001020076</v>
          </cell>
          <cell r="D131" t="str">
            <v>Reaterro com compactação mecânica a 100 por cento do Próctor Normal, medido na seção, inclusive fornecimento de material de jazida com DMT de até 2,0 km, espalhamento, umedecimento e homogeneização.</v>
          </cell>
          <cell r="E131" t="str">
            <v>M³</v>
          </cell>
          <cell r="F131">
            <v>3.28</v>
          </cell>
          <cell r="G131">
            <v>0.05</v>
          </cell>
          <cell r="H131">
            <v>6.25</v>
          </cell>
          <cell r="I131">
            <v>0</v>
          </cell>
          <cell r="K131">
            <v>9.58</v>
          </cell>
          <cell r="L131">
            <v>9.58</v>
          </cell>
          <cell r="M131">
            <v>12.45</v>
          </cell>
        </row>
        <row r="132">
          <cell r="C132">
            <v>7001020077</v>
          </cell>
          <cell r="D132" t="str">
            <v>Reaterro com compactação mecânica a 100 por cento do Próctor Normal, medido na seção, inclusive fornecimento de material de jazida com DMT de até 4,0 km, espalhamento, umedecimento e homogeneização.</v>
          </cell>
          <cell r="E132" t="str">
            <v>M³</v>
          </cell>
          <cell r="F132">
            <v>4.1100000000000003</v>
          </cell>
          <cell r="G132">
            <v>0.05</v>
          </cell>
          <cell r="H132">
            <v>6.25</v>
          </cell>
          <cell r="I132">
            <v>0</v>
          </cell>
          <cell r="K132">
            <v>10.41</v>
          </cell>
          <cell r="L132">
            <v>10.41</v>
          </cell>
          <cell r="M132">
            <v>13.53</v>
          </cell>
        </row>
        <row r="133">
          <cell r="C133">
            <v>7001020078</v>
          </cell>
          <cell r="D133" t="str">
            <v>Reaterro com compactação mecânica a 100 por cento do Próctor Normal, medido na seção, inclusive fornecimento de material de jazida com DMT de até 6,0 km, espalhamento, umedecimento e homogeneização.</v>
          </cell>
          <cell r="E133" t="str">
            <v>M³</v>
          </cell>
          <cell r="F133">
            <v>4.93</v>
          </cell>
          <cell r="G133">
            <v>0.05</v>
          </cell>
          <cell r="H133">
            <v>6.25</v>
          </cell>
          <cell r="I133">
            <v>0</v>
          </cell>
          <cell r="K133">
            <v>11.23</v>
          </cell>
          <cell r="L133">
            <v>11.23</v>
          </cell>
          <cell r="M133">
            <v>14.6</v>
          </cell>
        </row>
        <row r="134">
          <cell r="C134">
            <v>7001020079</v>
          </cell>
          <cell r="D134" t="str">
            <v>Reaterro com compactação mecânica a 100 por cento do Próctor Normal, medido na seção, inclusive fornecimento de material de jazida com DMT de até 8,0 km, espalhamento, umedecimento e homogeneização.</v>
          </cell>
          <cell r="E134" t="str">
            <v>M³</v>
          </cell>
          <cell r="F134">
            <v>5.77</v>
          </cell>
          <cell r="G134">
            <v>0.05</v>
          </cell>
          <cell r="H134">
            <v>6.25</v>
          </cell>
          <cell r="I134">
            <v>0</v>
          </cell>
          <cell r="K134">
            <v>12.07</v>
          </cell>
          <cell r="L134">
            <v>12.07</v>
          </cell>
          <cell r="M134">
            <v>15.69</v>
          </cell>
        </row>
        <row r="135">
          <cell r="C135">
            <v>7001020080</v>
          </cell>
          <cell r="D135" t="str">
            <v>Reaterro com compactação mecânica a 100 por cento do Próctor Normal, medido na seção, inclusive fornecimento de material de jazida com DMT de até 10,0 km, espalhamento, umedecimento e homogeneização.</v>
          </cell>
          <cell r="E135" t="str">
            <v>M³</v>
          </cell>
          <cell r="F135">
            <v>6.58</v>
          </cell>
          <cell r="G135">
            <v>0.05</v>
          </cell>
          <cell r="H135">
            <v>6.25</v>
          </cell>
          <cell r="I135">
            <v>0</v>
          </cell>
          <cell r="K135">
            <v>12.88</v>
          </cell>
          <cell r="L135">
            <v>12.88</v>
          </cell>
          <cell r="M135">
            <v>16.739999999999998</v>
          </cell>
        </row>
        <row r="136">
          <cell r="C136">
            <v>7001020081</v>
          </cell>
          <cell r="D136" t="str">
            <v>Reaterro com compactação mecânica a 100 por cento do Próctor Normal, medido na seção, inclusive fornecimento de material de jazida com DMT de até 12,0 km, espalhamento, umedecimento e homogeneização.</v>
          </cell>
          <cell r="E136" t="str">
            <v>M³</v>
          </cell>
          <cell r="F136">
            <v>7.4</v>
          </cell>
          <cell r="G136">
            <v>0.05</v>
          </cell>
          <cell r="H136">
            <v>6.25</v>
          </cell>
          <cell r="I136">
            <v>0</v>
          </cell>
          <cell r="K136">
            <v>13.7</v>
          </cell>
          <cell r="L136">
            <v>13.7</v>
          </cell>
          <cell r="M136">
            <v>17.809999999999999</v>
          </cell>
        </row>
        <row r="137">
          <cell r="C137">
            <v>7001020082</v>
          </cell>
          <cell r="D137" t="str">
            <v>Reaterro com compactação mecânica a 100 por cento do Próctor Normal, medido na seção, inclusive fornecimento de material de jazida com DMT de até 14,0 km, espalhamento, umedecimento e homogeneização.</v>
          </cell>
          <cell r="E137" t="str">
            <v>M³</v>
          </cell>
          <cell r="F137">
            <v>8.23</v>
          </cell>
          <cell r="G137">
            <v>0.05</v>
          </cell>
          <cell r="H137">
            <v>6.25</v>
          </cell>
          <cell r="I137">
            <v>0</v>
          </cell>
          <cell r="J137">
            <v>0</v>
          </cell>
          <cell r="K137">
            <v>14.53</v>
          </cell>
          <cell r="L137">
            <v>14.53</v>
          </cell>
          <cell r="M137">
            <v>18.89</v>
          </cell>
        </row>
        <row r="138">
          <cell r="C138">
            <v>7001020083</v>
          </cell>
          <cell r="D138" t="str">
            <v>Reaterro com compactação mecânica a 100 por cento do Próctor Normal, medido na seção, inclusive fornecimento de material de jazida com DMT de até 16,0 km, espalhamento, umedecimento e homogeneização.</v>
          </cell>
          <cell r="E138" t="str">
            <v>M³</v>
          </cell>
          <cell r="F138">
            <v>9.02</v>
          </cell>
          <cell r="G138">
            <v>0.05</v>
          </cell>
          <cell r="H138">
            <v>6.25</v>
          </cell>
          <cell r="I138">
            <v>0</v>
          </cell>
          <cell r="K138">
            <v>15.32</v>
          </cell>
          <cell r="L138">
            <v>15.32</v>
          </cell>
          <cell r="M138">
            <v>19.920000000000002</v>
          </cell>
        </row>
        <row r="139">
          <cell r="C139">
            <v>7001020084</v>
          </cell>
          <cell r="D139" t="str">
            <v>Reaterro com compactação mecânica a 100 por cento do Próctor Normal, medido na seção, inclusive fornecimento de material de jazida com DMT de até 18,0 km, espalhamento, umedecimento e homogeneização.</v>
          </cell>
          <cell r="E139" t="str">
            <v>M³</v>
          </cell>
          <cell r="F139">
            <v>9.86</v>
          </cell>
          <cell r="G139">
            <v>0.05</v>
          </cell>
          <cell r="H139">
            <v>6.25</v>
          </cell>
          <cell r="I139">
            <v>0</v>
          </cell>
          <cell r="K139">
            <v>16.16</v>
          </cell>
          <cell r="L139">
            <v>16.16</v>
          </cell>
          <cell r="M139">
            <v>21.01</v>
          </cell>
        </row>
        <row r="140">
          <cell r="C140">
            <v>7001020085</v>
          </cell>
          <cell r="D140" t="str">
            <v>Reaterro com compactação mecânica a 100 por cento do Próctor Normal, medido na seção, inclusive fornecimento de material de jazida com DMT de até 20,0 km, espalhamento, umedecimento e homogeneização.</v>
          </cell>
          <cell r="E140" t="str">
            <v>M³</v>
          </cell>
          <cell r="F140">
            <v>10.69</v>
          </cell>
          <cell r="G140">
            <v>0.05</v>
          </cell>
          <cell r="H140">
            <v>6.25</v>
          </cell>
          <cell r="I140">
            <v>0</v>
          </cell>
          <cell r="K140">
            <v>16.989999999999998</v>
          </cell>
          <cell r="L140">
            <v>16.989999999999998</v>
          </cell>
          <cell r="M140">
            <v>22.09</v>
          </cell>
        </row>
        <row r="141">
          <cell r="C141">
            <v>7001020086</v>
          </cell>
          <cell r="D141" t="str">
            <v>Reaterro com areia em camadas de até 40 cm de espessura, utilizando-se processo mecânico leve para a compactação, inclusive carga, descarga e transporte ( posto obra ).</v>
          </cell>
          <cell r="E141" t="str">
            <v>M³</v>
          </cell>
          <cell r="F141">
            <v>0.4</v>
          </cell>
          <cell r="G141">
            <v>3.57</v>
          </cell>
          <cell r="H141">
            <v>31.25</v>
          </cell>
          <cell r="I141">
            <v>0</v>
          </cell>
          <cell r="J141">
            <v>0</v>
          </cell>
          <cell r="K141">
            <v>35.22</v>
          </cell>
          <cell r="L141">
            <v>35.22</v>
          </cell>
          <cell r="M141">
            <v>45.79</v>
          </cell>
        </row>
        <row r="142">
          <cell r="C142">
            <v>7001020087</v>
          </cell>
          <cell r="D142" t="str">
            <v>Reaterro com pó de pedra em camadas de até 40 cm de espessura, utilizando-se processo mecânico leve para a compactação, inclusive carga, descarga e transporte ( posto obra ).</v>
          </cell>
          <cell r="E142" t="str">
            <v>M³</v>
          </cell>
          <cell r="F142">
            <v>0.4</v>
          </cell>
          <cell r="G142">
            <v>3.57</v>
          </cell>
          <cell r="H142">
            <v>31.05</v>
          </cell>
          <cell r="I142">
            <v>0</v>
          </cell>
          <cell r="J142">
            <v>0</v>
          </cell>
          <cell r="K142">
            <v>35.020000000000003</v>
          </cell>
          <cell r="L142">
            <v>35.020000000000003</v>
          </cell>
          <cell r="M142">
            <v>45.53</v>
          </cell>
        </row>
        <row r="143">
          <cell r="C143">
            <v>7001020088</v>
          </cell>
          <cell r="D143" t="str">
            <v>Compactação mecânica pesada de aterro a 100 por cento do Próctor Normal, medido na seção, inclusive espalhamento, umedecimento e homogeneização.</v>
          </cell>
          <cell r="E143" t="str">
            <v>M³</v>
          </cell>
          <cell r="F143">
            <v>1.69</v>
          </cell>
          <cell r="G143">
            <v>0.05</v>
          </cell>
          <cell r="H143">
            <v>0</v>
          </cell>
          <cell r="I143">
            <v>0</v>
          </cell>
          <cell r="J143">
            <v>0</v>
          </cell>
          <cell r="K143">
            <v>1.74</v>
          </cell>
          <cell r="L143">
            <v>1.74</v>
          </cell>
          <cell r="M143">
            <v>2.2599999999999998</v>
          </cell>
        </row>
        <row r="144">
          <cell r="C144">
            <v>7001020089</v>
          </cell>
          <cell r="D144" t="str">
            <v>Compactação mecânica leve em camadas de 0,20 m de espessura.</v>
          </cell>
          <cell r="E144" t="str">
            <v>M³</v>
          </cell>
          <cell r="F144">
            <v>0.16</v>
          </cell>
          <cell r="G144">
            <v>1.19</v>
          </cell>
          <cell r="H144">
            <v>0</v>
          </cell>
          <cell r="I144">
            <v>0</v>
          </cell>
          <cell r="J144">
            <v>0</v>
          </cell>
          <cell r="K144">
            <v>1.35</v>
          </cell>
          <cell r="L144">
            <v>1.35</v>
          </cell>
          <cell r="M144">
            <v>1.76</v>
          </cell>
        </row>
        <row r="145">
          <cell r="C145">
            <v>7001020090</v>
          </cell>
          <cell r="D145" t="str">
            <v>Aterro para fundações utilizando solo cimento no traço 1:20, abrangendo   espalhamento, homogeneização, umedecimento e compactação manual com soquete de 30 kg em camadas sucessivas de 20 cm de espessura, inclusive fornecimento do material proveniente de j</v>
          </cell>
          <cell r="E145" t="str">
            <v>M³</v>
          </cell>
          <cell r="F145">
            <v>6.12</v>
          </cell>
          <cell r="G145">
            <v>53.49</v>
          </cell>
          <cell r="H145">
            <v>35.11</v>
          </cell>
          <cell r="I145">
            <v>0</v>
          </cell>
          <cell r="K145">
            <v>94.72</v>
          </cell>
          <cell r="L145">
            <v>94.72</v>
          </cell>
          <cell r="M145">
            <v>123.14</v>
          </cell>
        </row>
        <row r="146">
          <cell r="C146">
            <v>7001020092</v>
          </cell>
          <cell r="D146" t="str">
            <v>Aterro para fundações utilizando solo cimento no traço 1:30, abrangendo   espalhamento, homogeneização, umedecimento e compactação manual com soquete de 30 kg em camadas sucessivas de 20 cm de espessura, inclusive fornecimento do material proveniente de j</v>
          </cell>
          <cell r="E146" t="str">
            <v>M³</v>
          </cell>
          <cell r="F146">
            <v>6.12</v>
          </cell>
          <cell r="G146">
            <v>53.49</v>
          </cell>
          <cell r="H146">
            <v>26.71</v>
          </cell>
          <cell r="I146">
            <v>0</v>
          </cell>
          <cell r="K146">
            <v>86.32</v>
          </cell>
          <cell r="L146">
            <v>86.32</v>
          </cell>
          <cell r="M146">
            <v>112.22</v>
          </cell>
        </row>
        <row r="147">
          <cell r="C147">
            <v>7001020091</v>
          </cell>
          <cell r="D147" t="str">
            <v>Aterro para fundações utilizando solo cimento no traço 1:20, abrangendo   espalhamento, homogeneização, umedecimento e compactação mecânica leve em camadas sucessivas de 20 cm de espessura, inclusive fornecimento do material proveniente de jazida a uma di</v>
          </cell>
          <cell r="E147" t="str">
            <v>M³</v>
          </cell>
          <cell r="F147">
            <v>6.28</v>
          </cell>
          <cell r="G147">
            <v>35.659999999999997</v>
          </cell>
          <cell r="H147">
            <v>35.11</v>
          </cell>
          <cell r="I147">
            <v>0</v>
          </cell>
          <cell r="K147">
            <v>77.05</v>
          </cell>
          <cell r="L147">
            <v>77.05</v>
          </cell>
          <cell r="M147">
            <v>100.17</v>
          </cell>
        </row>
        <row r="148">
          <cell r="C148">
            <v>7001020198</v>
          </cell>
          <cell r="D148" t="str">
            <v>Aterro para fundações utilizando solo cimento no traço 1:30, abrangendo   espalhamento, homogeneização, umedecimento e compactação mecânica leve em camadas sucessivas de 20 cm de espessura, inclusive fornecimento do material proveniente de jazida a uma di</v>
          </cell>
          <cell r="E148" t="str">
            <v>M³</v>
          </cell>
          <cell r="F148">
            <v>6.28</v>
          </cell>
          <cell r="G148">
            <v>35.659999999999997</v>
          </cell>
          <cell r="H148">
            <v>26.71</v>
          </cell>
          <cell r="I148">
            <v>0</v>
          </cell>
          <cell r="K148">
            <v>68.650000000000006</v>
          </cell>
          <cell r="L148">
            <v>68.650000000000006</v>
          </cell>
          <cell r="M148">
            <v>89.25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D151" t="str">
            <v>REATERRO SEM COMPACTAÇÃO</v>
          </cell>
          <cell r="K151">
            <v>0</v>
          </cell>
        </row>
        <row r="152">
          <cell r="C152">
            <v>7001020094</v>
          </cell>
          <cell r="D152" t="str">
            <v>Reaterro manual sem compactação com aproveitamento do material escavado.</v>
          </cell>
          <cell r="E152" t="str">
            <v>M³</v>
          </cell>
          <cell r="F152">
            <v>0</v>
          </cell>
          <cell r="G152">
            <v>2.68</v>
          </cell>
          <cell r="H152">
            <v>0</v>
          </cell>
          <cell r="I152">
            <v>0</v>
          </cell>
          <cell r="J152">
            <v>0</v>
          </cell>
          <cell r="K152">
            <v>2.68</v>
          </cell>
          <cell r="L152">
            <v>2.68</v>
          </cell>
          <cell r="M152">
            <v>3.48</v>
          </cell>
        </row>
        <row r="153">
          <cell r="C153">
            <v>7001020095</v>
          </cell>
          <cell r="D153" t="str">
            <v>Reaterro manual sem compactação com material argilo arenoso, inclusive fornecimento do material.</v>
          </cell>
          <cell r="E153" t="str">
            <v>M³</v>
          </cell>
          <cell r="F153">
            <v>0</v>
          </cell>
          <cell r="G153">
            <v>2.68</v>
          </cell>
          <cell r="H153">
            <v>13</v>
          </cell>
          <cell r="I153">
            <v>0</v>
          </cell>
          <cell r="J153">
            <v>0</v>
          </cell>
          <cell r="K153">
            <v>15.68</v>
          </cell>
          <cell r="L153">
            <v>15.68</v>
          </cell>
          <cell r="M153">
            <v>20.38</v>
          </cell>
        </row>
        <row r="154">
          <cell r="C154">
            <v>7001020096</v>
          </cell>
          <cell r="D154" t="str">
            <v>Reaterro manual sem compactação com fornecimento de areia.</v>
          </cell>
          <cell r="E154" t="str">
            <v>M³</v>
          </cell>
          <cell r="F154">
            <v>0</v>
          </cell>
          <cell r="G154">
            <v>2.68</v>
          </cell>
          <cell r="H154">
            <v>27.17</v>
          </cell>
          <cell r="I154">
            <v>0</v>
          </cell>
          <cell r="J154">
            <v>0</v>
          </cell>
          <cell r="K154">
            <v>29.85</v>
          </cell>
          <cell r="L154">
            <v>29.85</v>
          </cell>
          <cell r="M154">
            <v>38.81</v>
          </cell>
        </row>
        <row r="155">
          <cell r="C155">
            <v>7001020097</v>
          </cell>
          <cell r="D155" t="str">
            <v>Reaterro manual sem compactação com pó de pedra, inclusive fornecimento do material.</v>
          </cell>
          <cell r="E155" t="str">
            <v>M³</v>
          </cell>
          <cell r="F155">
            <v>0</v>
          </cell>
          <cell r="G155">
            <v>2.68</v>
          </cell>
          <cell r="H155">
            <v>27</v>
          </cell>
          <cell r="I155">
            <v>0</v>
          </cell>
          <cell r="J155">
            <v>0</v>
          </cell>
          <cell r="K155">
            <v>29.68</v>
          </cell>
          <cell r="L155">
            <v>29.68</v>
          </cell>
          <cell r="M155">
            <v>38.58</v>
          </cell>
        </row>
        <row r="156">
          <cell r="C156">
            <v>7001020098</v>
          </cell>
          <cell r="D156" t="str">
            <v>Espalhamento manual de material para simples regularização do terreno.</v>
          </cell>
          <cell r="E156" t="str">
            <v>M³</v>
          </cell>
          <cell r="F156">
            <v>0</v>
          </cell>
          <cell r="G156">
            <v>0.89</v>
          </cell>
          <cell r="H156">
            <v>0</v>
          </cell>
          <cell r="I156">
            <v>0</v>
          </cell>
          <cell r="J156">
            <v>0</v>
          </cell>
          <cell r="K156">
            <v>0.89</v>
          </cell>
          <cell r="L156">
            <v>0.89</v>
          </cell>
          <cell r="M156">
            <v>1.1599999999999999</v>
          </cell>
        </row>
        <row r="157">
          <cell r="K157">
            <v>0</v>
          </cell>
        </row>
        <row r="158">
          <cell r="D158" t="str">
            <v>RASPAGEM E LIMPEZA DO TERRENO</v>
          </cell>
          <cell r="K158">
            <v>0</v>
          </cell>
        </row>
        <row r="159">
          <cell r="C159">
            <v>7001020099</v>
          </cell>
          <cell r="D159" t="str">
            <v>Limpeza manual do terreno.</v>
          </cell>
          <cell r="E159" t="str">
            <v>M²</v>
          </cell>
          <cell r="F159">
            <v>0</v>
          </cell>
          <cell r="G159">
            <v>1.49</v>
          </cell>
          <cell r="H159">
            <v>0</v>
          </cell>
          <cell r="I159">
            <v>0</v>
          </cell>
          <cell r="J159">
            <v>0</v>
          </cell>
          <cell r="K159">
            <v>1.49</v>
          </cell>
          <cell r="L159">
            <v>1.49</v>
          </cell>
          <cell r="M159">
            <v>1.94</v>
          </cell>
        </row>
        <row r="160">
          <cell r="C160">
            <v>7001020100</v>
          </cell>
          <cell r="D160" t="str">
            <v>Limpeza mecanizada do terreno.</v>
          </cell>
          <cell r="E160" t="str">
            <v>M²</v>
          </cell>
          <cell r="F160">
            <v>0.16</v>
          </cell>
          <cell r="G160">
            <v>0.02</v>
          </cell>
          <cell r="H160">
            <v>0</v>
          </cell>
          <cell r="I160">
            <v>0</v>
          </cell>
          <cell r="J160">
            <v>0</v>
          </cell>
          <cell r="K160">
            <v>0.18</v>
          </cell>
          <cell r="L160">
            <v>0.18</v>
          </cell>
          <cell r="M160">
            <v>0.23</v>
          </cell>
        </row>
        <row r="161">
          <cell r="C161">
            <v>7001020101</v>
          </cell>
          <cell r="D161" t="str">
            <v>Limpeza manual de camada vegetal em jazida.</v>
          </cell>
          <cell r="E161" t="str">
            <v>M²</v>
          </cell>
          <cell r="F161">
            <v>0</v>
          </cell>
          <cell r="G161">
            <v>0.04</v>
          </cell>
          <cell r="H161">
            <v>0</v>
          </cell>
          <cell r="I161">
            <v>0</v>
          </cell>
          <cell r="J161">
            <v>0</v>
          </cell>
          <cell r="K161">
            <v>0.04</v>
          </cell>
          <cell r="L161">
            <v>0.04</v>
          </cell>
          <cell r="M161">
            <v>0.05</v>
          </cell>
        </row>
        <row r="162">
          <cell r="C162">
            <v>7001020102</v>
          </cell>
          <cell r="D162" t="str">
            <v>Destocamento raso de raízes de pequeno porte com  raspagem, limpeza do terreno e queima do material.</v>
          </cell>
          <cell r="E162" t="str">
            <v>M²</v>
          </cell>
          <cell r="F162">
            <v>0</v>
          </cell>
          <cell r="G162">
            <v>3.39</v>
          </cell>
          <cell r="H162">
            <v>0</v>
          </cell>
          <cell r="I162">
            <v>0</v>
          </cell>
          <cell r="J162">
            <v>0</v>
          </cell>
          <cell r="K162">
            <v>3.39</v>
          </cell>
          <cell r="L162">
            <v>3.39</v>
          </cell>
          <cell r="M162">
            <v>4.41</v>
          </cell>
        </row>
        <row r="163">
          <cell r="C163">
            <v>7001020103</v>
          </cell>
          <cell r="D163" t="str">
            <v>Desmatamento e destocamento mecânicos de árvores de diâmetro inferior a 0,15 m e limpeza do terreno.</v>
          </cell>
          <cell r="E163" t="str">
            <v>M²</v>
          </cell>
          <cell r="F163">
            <v>0.11</v>
          </cell>
          <cell r="G163">
            <v>7.0000000000000007E-2</v>
          </cell>
          <cell r="H163">
            <v>0</v>
          </cell>
          <cell r="I163">
            <v>0</v>
          </cell>
          <cell r="J163">
            <v>0</v>
          </cell>
          <cell r="K163">
            <v>0.18</v>
          </cell>
          <cell r="L163">
            <v>0.18</v>
          </cell>
          <cell r="M163">
            <v>0.23</v>
          </cell>
        </row>
        <row r="164">
          <cell r="C164">
            <v>7001020104</v>
          </cell>
          <cell r="D164" t="str">
            <v>Tombamento mecânico de árvores com diâmetro de 0,15m a 0,30m, inclusive o destocamento e limpeza do local.</v>
          </cell>
          <cell r="E164" t="str">
            <v>UD</v>
          </cell>
          <cell r="F164">
            <v>12.54</v>
          </cell>
          <cell r="G164">
            <v>6.32</v>
          </cell>
          <cell r="H164">
            <v>0</v>
          </cell>
          <cell r="I164">
            <v>0</v>
          </cell>
          <cell r="J164">
            <v>0</v>
          </cell>
          <cell r="K164">
            <v>18.86</v>
          </cell>
          <cell r="L164">
            <v>18.86</v>
          </cell>
          <cell r="M164">
            <v>24.52</v>
          </cell>
        </row>
        <row r="165">
          <cell r="C165">
            <v>7001020105</v>
          </cell>
          <cell r="D165" t="str">
            <v>Tombamento mecânico de árvores com diâmetro maior que 0,30m, inclusive o destocamento e limpeza do local.</v>
          </cell>
          <cell r="E165" t="str">
            <v>UD</v>
          </cell>
          <cell r="F165">
            <v>17.53</v>
          </cell>
          <cell r="G165">
            <v>13.28</v>
          </cell>
          <cell r="H165">
            <v>0</v>
          </cell>
          <cell r="I165">
            <v>0</v>
          </cell>
          <cell r="J165">
            <v>0</v>
          </cell>
          <cell r="K165">
            <v>30.81</v>
          </cell>
          <cell r="L165">
            <v>30.81</v>
          </cell>
          <cell r="M165">
            <v>40.049999999999997</v>
          </cell>
        </row>
        <row r="166">
          <cell r="K166">
            <v>0</v>
          </cell>
        </row>
        <row r="167">
          <cell r="D167" t="str">
            <v>REGULARIZAÇÃO DE TERRENO NATURAL</v>
          </cell>
          <cell r="K167">
            <v>0</v>
          </cell>
        </row>
        <row r="168">
          <cell r="C168">
            <v>7001020106</v>
          </cell>
          <cell r="D168" t="str">
            <v>Regularização manual de talude com corte ou aterro até 20 cm de espessura.</v>
          </cell>
          <cell r="E168" t="str">
            <v>M²</v>
          </cell>
          <cell r="F168">
            <v>0</v>
          </cell>
          <cell r="G168">
            <v>2.97</v>
          </cell>
          <cell r="H168">
            <v>0</v>
          </cell>
          <cell r="I168">
            <v>0</v>
          </cell>
          <cell r="J168">
            <v>0</v>
          </cell>
          <cell r="K168">
            <v>2.97</v>
          </cell>
          <cell r="L168">
            <v>2.97</v>
          </cell>
          <cell r="M168">
            <v>3.86</v>
          </cell>
        </row>
        <row r="169">
          <cell r="K169">
            <v>0</v>
          </cell>
        </row>
        <row r="170">
          <cell r="D170" t="str">
            <v>TRANSPORTES</v>
          </cell>
          <cell r="K170">
            <v>0</v>
          </cell>
        </row>
        <row r="171">
          <cell r="C171">
            <v>7001020107</v>
          </cell>
          <cell r="D171" t="str">
            <v>Transporte de material com DMT até 1,0 km.</v>
          </cell>
          <cell r="E171" t="str">
            <v>M³</v>
          </cell>
          <cell r="F171">
            <v>1.18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1.18</v>
          </cell>
          <cell r="L171">
            <v>1.18</v>
          </cell>
          <cell r="M171">
            <v>1.53</v>
          </cell>
        </row>
        <row r="172">
          <cell r="C172">
            <v>7001020108</v>
          </cell>
          <cell r="D172" t="str">
            <v>Transporte de material com DMT de até 2,0 km.</v>
          </cell>
          <cell r="E172" t="str">
            <v>M³</v>
          </cell>
          <cell r="F172">
            <v>1.59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1.59</v>
          </cell>
          <cell r="L172">
            <v>1.59</v>
          </cell>
          <cell r="M172">
            <v>2.0699999999999998</v>
          </cell>
        </row>
        <row r="173">
          <cell r="C173">
            <v>7001020109</v>
          </cell>
          <cell r="D173" t="str">
            <v>Transporte de material com DMT de até 4,0 km.</v>
          </cell>
          <cell r="E173" t="str">
            <v>M³</v>
          </cell>
          <cell r="F173">
            <v>2.42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2.42</v>
          </cell>
          <cell r="L173">
            <v>2.42</v>
          </cell>
          <cell r="M173">
            <v>3.15</v>
          </cell>
        </row>
        <row r="174">
          <cell r="C174">
            <v>7001020110</v>
          </cell>
          <cell r="D174" t="str">
            <v>Transporte de material com DMT de até 6,0 km.</v>
          </cell>
          <cell r="E174" t="str">
            <v>M³</v>
          </cell>
          <cell r="F174">
            <v>3.24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3.24</v>
          </cell>
          <cell r="L174">
            <v>3.24</v>
          </cell>
          <cell r="M174">
            <v>4.21</v>
          </cell>
        </row>
        <row r="175">
          <cell r="C175">
            <v>7001020111</v>
          </cell>
          <cell r="D175" t="str">
            <v>Transporte de material com DMT de até 8,0 km.</v>
          </cell>
          <cell r="E175" t="str">
            <v>M³</v>
          </cell>
          <cell r="F175">
            <v>4.08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4.08</v>
          </cell>
          <cell r="L175">
            <v>4.08</v>
          </cell>
          <cell r="M175">
            <v>5.3</v>
          </cell>
        </row>
        <row r="176">
          <cell r="C176">
            <v>7001020112</v>
          </cell>
          <cell r="D176" t="str">
            <v>Transporte de material com DMT de até 10,0 km.</v>
          </cell>
          <cell r="E176" t="str">
            <v>M³</v>
          </cell>
          <cell r="F176">
            <v>4.8899999999999997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4.8899999999999997</v>
          </cell>
          <cell r="L176">
            <v>4.8899999999999997</v>
          </cell>
          <cell r="M176">
            <v>6.36</v>
          </cell>
        </row>
        <row r="177">
          <cell r="C177">
            <v>7001020113</v>
          </cell>
          <cell r="D177" t="str">
            <v>Transporte de material com DMT de até 12,0 km.</v>
          </cell>
          <cell r="E177" t="str">
            <v>M³</v>
          </cell>
          <cell r="F177">
            <v>5.71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5.71</v>
          </cell>
          <cell r="L177">
            <v>5.71</v>
          </cell>
          <cell r="M177">
            <v>7.42</v>
          </cell>
        </row>
        <row r="178">
          <cell r="C178">
            <v>7001020114</v>
          </cell>
          <cell r="D178" t="str">
            <v>Transporte de material com DMT de até 14,0 km.</v>
          </cell>
          <cell r="E178" t="str">
            <v>M³</v>
          </cell>
          <cell r="F178">
            <v>6.54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6.54</v>
          </cell>
          <cell r="L178">
            <v>6.54</v>
          </cell>
          <cell r="M178">
            <v>8.5</v>
          </cell>
        </row>
        <row r="179">
          <cell r="C179">
            <v>7001020115</v>
          </cell>
          <cell r="D179" t="str">
            <v>Transporte de material com DMT de até 16,0 km.</v>
          </cell>
          <cell r="E179" t="str">
            <v>M³</v>
          </cell>
          <cell r="F179">
            <v>7.33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7.33</v>
          </cell>
          <cell r="L179">
            <v>7.33</v>
          </cell>
          <cell r="M179">
            <v>9.5299999999999994</v>
          </cell>
        </row>
        <row r="180">
          <cell r="C180">
            <v>7001020116</v>
          </cell>
          <cell r="D180" t="str">
            <v>Transporte de material com DMT de até 18,0 km.</v>
          </cell>
          <cell r="E180" t="str">
            <v>M³</v>
          </cell>
          <cell r="F180">
            <v>8.17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8.17</v>
          </cell>
          <cell r="L180">
            <v>8.17</v>
          </cell>
          <cell r="M180">
            <v>10.62</v>
          </cell>
        </row>
        <row r="181">
          <cell r="C181">
            <v>7001020117</v>
          </cell>
          <cell r="D181" t="str">
            <v>Transporte de material com DMT de até 20,0 km.</v>
          </cell>
          <cell r="E181" t="str">
            <v>M³</v>
          </cell>
          <cell r="F181">
            <v>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9</v>
          </cell>
          <cell r="L181">
            <v>9</v>
          </cell>
          <cell r="M181">
            <v>11.7</v>
          </cell>
        </row>
        <row r="182">
          <cell r="K182">
            <v>0</v>
          </cell>
        </row>
        <row r="183">
          <cell r="D183" t="str">
            <v>CAMINHO DE SERVIÇO</v>
          </cell>
          <cell r="K183">
            <v>0</v>
          </cell>
        </row>
        <row r="184">
          <cell r="C184">
            <v>7001020118</v>
          </cell>
          <cell r="D184" t="str">
            <v>Construção e manutenção de caminho de serviço com 4,0 m de largura, inclusive canaletas de drenagem a céu aberto na sua extensão.</v>
          </cell>
          <cell r="E184" t="str">
            <v>KM</v>
          </cell>
          <cell r="F184">
            <v>1059.7</v>
          </cell>
          <cell r="G184">
            <v>717.95</v>
          </cell>
          <cell r="H184">
            <v>0</v>
          </cell>
          <cell r="I184">
            <v>0</v>
          </cell>
          <cell r="J184">
            <v>0</v>
          </cell>
          <cell r="K184">
            <v>1777.65</v>
          </cell>
          <cell r="L184">
            <v>1777.65</v>
          </cell>
          <cell r="M184">
            <v>2310.9499999999998</v>
          </cell>
        </row>
        <row r="185">
          <cell r="K185">
            <v>0</v>
          </cell>
        </row>
        <row r="186">
          <cell r="D186" t="str">
            <v>FORNECIMENTO DE MATERIAL PARA ATERRO</v>
          </cell>
          <cell r="K186">
            <v>0</v>
          </cell>
        </row>
        <row r="187">
          <cell r="C187">
            <v>7001020119</v>
          </cell>
          <cell r="D187" t="str">
            <v>Fornecimento de barro para aterro, inclusive carga, descarga e transporte com DMT de até 1,0 km.</v>
          </cell>
          <cell r="E187" t="str">
            <v>M³</v>
          </cell>
          <cell r="F187">
            <v>1.18</v>
          </cell>
          <cell r="G187">
            <v>0</v>
          </cell>
          <cell r="H187">
            <v>6.25</v>
          </cell>
          <cell r="I187">
            <v>0</v>
          </cell>
          <cell r="J187">
            <v>0</v>
          </cell>
          <cell r="K187">
            <v>7.43</v>
          </cell>
          <cell r="L187">
            <v>7.43</v>
          </cell>
          <cell r="M187">
            <v>9.66</v>
          </cell>
        </row>
        <row r="188">
          <cell r="C188">
            <v>7001020120</v>
          </cell>
          <cell r="D188" t="str">
            <v>Fornecimento de barro para aterro, inclusive carga, descarga e transporte com DMT de até 2,0 km.</v>
          </cell>
          <cell r="E188" t="str">
            <v>M³</v>
          </cell>
          <cell r="F188">
            <v>1.59</v>
          </cell>
          <cell r="G188">
            <v>0</v>
          </cell>
          <cell r="H188">
            <v>6.25</v>
          </cell>
          <cell r="I188">
            <v>0</v>
          </cell>
          <cell r="J188">
            <v>0</v>
          </cell>
          <cell r="K188">
            <v>7.84</v>
          </cell>
          <cell r="L188">
            <v>7.84</v>
          </cell>
          <cell r="M188">
            <v>10.19</v>
          </cell>
        </row>
        <row r="189">
          <cell r="C189">
            <v>7001020121</v>
          </cell>
          <cell r="D189" t="str">
            <v>Fornecimento de barro para aterro, inclusive carga, descarga e transporte com DMT de até 4,0 km.</v>
          </cell>
          <cell r="E189" t="str">
            <v>M³</v>
          </cell>
          <cell r="F189">
            <v>2.42</v>
          </cell>
          <cell r="G189">
            <v>0</v>
          </cell>
          <cell r="H189">
            <v>6.25</v>
          </cell>
          <cell r="I189">
            <v>0</v>
          </cell>
          <cell r="J189">
            <v>0</v>
          </cell>
          <cell r="K189">
            <v>8.67</v>
          </cell>
          <cell r="L189">
            <v>8.67</v>
          </cell>
          <cell r="M189">
            <v>11.27</v>
          </cell>
        </row>
        <row r="190">
          <cell r="C190">
            <v>7001020122</v>
          </cell>
          <cell r="D190" t="str">
            <v>Fornecimento de barro para aterro, inclusive carga, descarga e transporte com DMT de até 6,0 km.</v>
          </cell>
          <cell r="E190" t="str">
            <v>M³</v>
          </cell>
          <cell r="F190">
            <v>3.24</v>
          </cell>
          <cell r="G190">
            <v>0</v>
          </cell>
          <cell r="H190">
            <v>6.25</v>
          </cell>
          <cell r="I190">
            <v>0</v>
          </cell>
          <cell r="J190">
            <v>0</v>
          </cell>
          <cell r="K190">
            <v>9.49</v>
          </cell>
          <cell r="L190">
            <v>9.49</v>
          </cell>
          <cell r="M190">
            <v>12.34</v>
          </cell>
        </row>
        <row r="191">
          <cell r="C191">
            <v>7001020123</v>
          </cell>
          <cell r="D191" t="str">
            <v>Fornecimento de barro para aterro, inclusive carga, descarga e transporte com DMT de até 8,0 km.</v>
          </cell>
          <cell r="E191" t="str">
            <v>M³</v>
          </cell>
          <cell r="F191">
            <v>4.08</v>
          </cell>
          <cell r="G191">
            <v>0</v>
          </cell>
          <cell r="H191">
            <v>6.25</v>
          </cell>
          <cell r="I191">
            <v>0</v>
          </cell>
          <cell r="J191">
            <v>0</v>
          </cell>
          <cell r="K191">
            <v>10.33</v>
          </cell>
          <cell r="L191">
            <v>10.33</v>
          </cell>
          <cell r="M191">
            <v>13.43</v>
          </cell>
        </row>
        <row r="192">
          <cell r="C192">
            <v>7001020124</v>
          </cell>
          <cell r="D192" t="str">
            <v>Fornecimento de barro para aterro, inclusive carga, descarga e transporte com DMT de até 10,0 km.</v>
          </cell>
          <cell r="E192" t="str">
            <v>M³</v>
          </cell>
          <cell r="F192">
            <v>4.8899999999999997</v>
          </cell>
          <cell r="G192">
            <v>0</v>
          </cell>
          <cell r="H192">
            <v>6.25</v>
          </cell>
          <cell r="I192">
            <v>0</v>
          </cell>
          <cell r="J192">
            <v>0</v>
          </cell>
          <cell r="K192">
            <v>11.14</v>
          </cell>
          <cell r="L192">
            <v>11.14</v>
          </cell>
          <cell r="M192">
            <v>14.48</v>
          </cell>
        </row>
        <row r="193">
          <cell r="C193">
            <v>7001020125</v>
          </cell>
          <cell r="D193" t="str">
            <v>Fornecimento de barro para aterro, inclusive carga, descarga e transporte com DMT de até 12,0 km.</v>
          </cell>
          <cell r="E193" t="str">
            <v>M³</v>
          </cell>
          <cell r="F193">
            <v>5.71</v>
          </cell>
          <cell r="G193">
            <v>0</v>
          </cell>
          <cell r="H193">
            <v>6.25</v>
          </cell>
          <cell r="I193">
            <v>0</v>
          </cell>
          <cell r="J193">
            <v>0</v>
          </cell>
          <cell r="K193">
            <v>11.96</v>
          </cell>
          <cell r="L193">
            <v>11.96</v>
          </cell>
          <cell r="M193">
            <v>15.55</v>
          </cell>
        </row>
        <row r="194">
          <cell r="C194">
            <v>7001020126</v>
          </cell>
          <cell r="D194" t="str">
            <v>Fornecimento de barro para aterro, inclusive carga, descarga e transporte com DMT de até 14,0 km.</v>
          </cell>
          <cell r="E194" t="str">
            <v>M³</v>
          </cell>
          <cell r="F194">
            <v>6.54</v>
          </cell>
          <cell r="G194">
            <v>0</v>
          </cell>
          <cell r="H194">
            <v>6.25</v>
          </cell>
          <cell r="I194">
            <v>0</v>
          </cell>
          <cell r="J194">
            <v>0</v>
          </cell>
          <cell r="K194">
            <v>12.79</v>
          </cell>
          <cell r="L194">
            <v>12.79</v>
          </cell>
          <cell r="M194">
            <v>16.63</v>
          </cell>
        </row>
        <row r="195">
          <cell r="C195">
            <v>7001020127</v>
          </cell>
          <cell r="D195" t="str">
            <v>Fornecimento de barro para aterro, inclusive carga, descarga e transporte com DMT de até 16,0 km.</v>
          </cell>
          <cell r="E195" t="str">
            <v>M³</v>
          </cell>
          <cell r="F195">
            <v>7.33</v>
          </cell>
          <cell r="G195">
            <v>0</v>
          </cell>
          <cell r="H195">
            <v>6.25</v>
          </cell>
          <cell r="I195">
            <v>0</v>
          </cell>
          <cell r="J195">
            <v>0</v>
          </cell>
          <cell r="K195">
            <v>13.58</v>
          </cell>
          <cell r="L195">
            <v>13.58</v>
          </cell>
          <cell r="M195">
            <v>17.649999999999999</v>
          </cell>
        </row>
        <row r="196">
          <cell r="C196">
            <v>7001020128</v>
          </cell>
          <cell r="D196" t="str">
            <v>Fornecimento de barro para aterro, inclusive carga, descarga e transporte com DMT de até 18,0 km.</v>
          </cell>
          <cell r="E196" t="str">
            <v>M³</v>
          </cell>
          <cell r="F196">
            <v>8.17</v>
          </cell>
          <cell r="G196">
            <v>0</v>
          </cell>
          <cell r="H196">
            <v>6.25</v>
          </cell>
          <cell r="I196">
            <v>0</v>
          </cell>
          <cell r="J196">
            <v>0</v>
          </cell>
          <cell r="K196">
            <v>14.42</v>
          </cell>
          <cell r="L196">
            <v>14.42</v>
          </cell>
          <cell r="M196">
            <v>18.75</v>
          </cell>
        </row>
        <row r="197">
          <cell r="C197">
            <v>7001020129</v>
          </cell>
          <cell r="D197" t="str">
            <v>Fornecimento de barro para aterro, inclusive carga, descarga e transporte com DMT de até 20,0 km.</v>
          </cell>
          <cell r="E197" t="str">
            <v>M³</v>
          </cell>
          <cell r="F197">
            <v>9</v>
          </cell>
          <cell r="G197">
            <v>0</v>
          </cell>
          <cell r="H197">
            <v>6.25</v>
          </cell>
          <cell r="I197">
            <v>0</v>
          </cell>
          <cell r="J197">
            <v>0</v>
          </cell>
          <cell r="K197">
            <v>15.25</v>
          </cell>
          <cell r="L197">
            <v>15.25</v>
          </cell>
          <cell r="M197">
            <v>19.829999999999998</v>
          </cell>
        </row>
        <row r="198">
          <cell r="K198">
            <v>0</v>
          </cell>
        </row>
        <row r="199">
          <cell r="D199" t="str">
            <v>ESGOTAMENTO COM BOMBA</v>
          </cell>
          <cell r="K199">
            <v>0</v>
          </cell>
        </row>
        <row r="200">
          <cell r="C200">
            <v>7001030001</v>
          </cell>
          <cell r="D200" t="str">
            <v>Esgotamento com bomba de 4,8 HP.</v>
          </cell>
          <cell r="E200" t="str">
            <v>H</v>
          </cell>
          <cell r="F200">
            <v>1.1200000000000001</v>
          </cell>
          <cell r="G200">
            <v>6.07</v>
          </cell>
          <cell r="H200">
            <v>0</v>
          </cell>
          <cell r="I200">
            <v>0</v>
          </cell>
          <cell r="J200">
            <v>0</v>
          </cell>
          <cell r="K200">
            <v>7.19</v>
          </cell>
          <cell r="L200">
            <v>7.19</v>
          </cell>
          <cell r="M200">
            <v>9.35</v>
          </cell>
        </row>
        <row r="201">
          <cell r="C201">
            <v>7001030002</v>
          </cell>
          <cell r="D201" t="str">
            <v>Esgotamento com bomba de 7,5 HP.</v>
          </cell>
          <cell r="E201" t="str">
            <v>H</v>
          </cell>
          <cell r="F201">
            <v>1.53</v>
          </cell>
          <cell r="G201">
            <v>6.18</v>
          </cell>
          <cell r="H201">
            <v>0</v>
          </cell>
          <cell r="I201">
            <v>0</v>
          </cell>
          <cell r="J201">
            <v>0</v>
          </cell>
          <cell r="K201">
            <v>7.71</v>
          </cell>
          <cell r="L201">
            <v>7.71</v>
          </cell>
          <cell r="M201">
            <v>10.02</v>
          </cell>
        </row>
        <row r="202">
          <cell r="K202">
            <v>0</v>
          </cell>
        </row>
        <row r="203">
          <cell r="D203" t="str">
            <v>REBAIXAMENTO</v>
          </cell>
          <cell r="K203">
            <v>0</v>
          </cell>
        </row>
        <row r="204">
          <cell r="C204">
            <v>7001040001</v>
          </cell>
          <cell r="D204" t="str">
            <v>Mobilização e instalação de conjunto com  até 50 ponteiras filtrantes e bombas de sucção para rebaixamento de lençol freático até 5,00 m de profundidade.</v>
          </cell>
          <cell r="E204" t="str">
            <v>CJ</v>
          </cell>
          <cell r="F204">
            <v>600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600</v>
          </cell>
          <cell r="L204">
            <v>600</v>
          </cell>
          <cell r="M204">
            <v>780</v>
          </cell>
        </row>
        <row r="205">
          <cell r="C205">
            <v>7001040002</v>
          </cell>
          <cell r="D205" t="str">
            <v>Deslocamento e reinstalação  de conjunto com até 50 ponteiras filtrantes e bombas de sucção para rebaixamento de lençol freático até 5 m de profundidade.</v>
          </cell>
          <cell r="E205" t="str">
            <v>UD</v>
          </cell>
          <cell r="F205">
            <v>300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300</v>
          </cell>
          <cell r="L205">
            <v>300</v>
          </cell>
          <cell r="M205">
            <v>390</v>
          </cell>
        </row>
        <row r="206">
          <cell r="C206">
            <v>7001040003</v>
          </cell>
          <cell r="D206" t="str">
            <v>Operação de conjunto com até 50 ponteiras filtrantes e bombas de sucção para rebaixamento de lençol  freático até 5 m de profundidade.</v>
          </cell>
          <cell r="E206" t="str">
            <v>DIA</v>
          </cell>
          <cell r="F206">
            <v>150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150</v>
          </cell>
          <cell r="L206">
            <v>150</v>
          </cell>
          <cell r="M206">
            <v>195</v>
          </cell>
        </row>
        <row r="207">
          <cell r="K207">
            <v>0</v>
          </cell>
        </row>
        <row r="208">
          <cell r="D208" t="str">
            <v>ESCORAMENTO DE VALAS</v>
          </cell>
          <cell r="K208">
            <v>0</v>
          </cell>
        </row>
        <row r="209">
          <cell r="C209">
            <v>7001050001</v>
          </cell>
          <cell r="D209" t="str">
            <v>Escoramento descontínuo simples de valas ( com pranchas de madeira ).</v>
          </cell>
          <cell r="E209" t="str">
            <v>M²</v>
          </cell>
          <cell r="F209">
            <v>0</v>
          </cell>
          <cell r="G209">
            <v>17.89</v>
          </cell>
          <cell r="H209">
            <v>11.09</v>
          </cell>
          <cell r="I209">
            <v>0</v>
          </cell>
          <cell r="J209">
            <v>0</v>
          </cell>
          <cell r="K209">
            <v>28.98</v>
          </cell>
          <cell r="L209">
            <v>28.98</v>
          </cell>
          <cell r="M209">
            <v>37.67</v>
          </cell>
        </row>
        <row r="210">
          <cell r="C210">
            <v>7001050002</v>
          </cell>
          <cell r="D210" t="str">
            <v>Escoramento contínuo de valas  ( com pranchas de madeira ).</v>
          </cell>
          <cell r="E210" t="str">
            <v>M²</v>
          </cell>
          <cell r="F210">
            <v>0</v>
          </cell>
          <cell r="G210">
            <v>25.81</v>
          </cell>
          <cell r="H210">
            <v>21.34</v>
          </cell>
          <cell r="I210">
            <v>0</v>
          </cell>
          <cell r="J210">
            <v>0</v>
          </cell>
          <cell r="K210">
            <v>47.15</v>
          </cell>
          <cell r="L210">
            <v>47.15</v>
          </cell>
          <cell r="M210">
            <v>61.3</v>
          </cell>
        </row>
        <row r="211">
          <cell r="C211">
            <v>7001050003</v>
          </cell>
          <cell r="D211" t="str">
            <v>Escoramento contínuo de valas com pranchas metálicas e longarinas em peças de madeira de 3" x 6".</v>
          </cell>
          <cell r="E211" t="str">
            <v>M²</v>
          </cell>
          <cell r="F211">
            <v>6.13</v>
          </cell>
          <cell r="G211">
            <v>17.21</v>
          </cell>
          <cell r="H211">
            <v>9.2200000000000006</v>
          </cell>
          <cell r="I211">
            <v>0</v>
          </cell>
          <cell r="J211">
            <v>0</v>
          </cell>
          <cell r="K211">
            <v>32.56</v>
          </cell>
          <cell r="L211">
            <v>32.56</v>
          </cell>
          <cell r="M211">
            <v>42.33</v>
          </cell>
        </row>
        <row r="212">
          <cell r="K212">
            <v>0</v>
          </cell>
        </row>
        <row r="213">
          <cell r="D213" t="str">
            <v>ENSECADEIRA</v>
          </cell>
          <cell r="K213">
            <v>0</v>
          </cell>
        </row>
        <row r="214">
          <cell r="C214">
            <v>7001050004</v>
          </cell>
          <cell r="D214" t="str">
            <v>Ensecadeira de parede simples  ( com pranchas de madeira ).</v>
          </cell>
          <cell r="E214" t="str">
            <v>M²</v>
          </cell>
          <cell r="F214">
            <v>0</v>
          </cell>
          <cell r="G214">
            <v>27.7</v>
          </cell>
          <cell r="H214">
            <v>55.38</v>
          </cell>
          <cell r="I214">
            <v>0</v>
          </cell>
          <cell r="J214">
            <v>0</v>
          </cell>
          <cell r="K214">
            <v>83.08</v>
          </cell>
          <cell r="L214">
            <v>83.08</v>
          </cell>
          <cell r="M214">
            <v>108</v>
          </cell>
        </row>
        <row r="215">
          <cell r="C215">
            <v>7001050005</v>
          </cell>
          <cell r="D215" t="str">
            <v>Ensecadeira de parede dupla  ( com pranchas de madeira ).</v>
          </cell>
          <cell r="E215" t="str">
            <v>M²</v>
          </cell>
          <cell r="F215">
            <v>0</v>
          </cell>
          <cell r="G215">
            <v>69.25</v>
          </cell>
          <cell r="H215">
            <v>138.58000000000001</v>
          </cell>
          <cell r="I215">
            <v>0</v>
          </cell>
          <cell r="J215">
            <v>0</v>
          </cell>
          <cell r="K215">
            <v>207.83</v>
          </cell>
          <cell r="L215">
            <v>207.83</v>
          </cell>
          <cell r="M215">
            <v>270.18</v>
          </cell>
        </row>
        <row r="216">
          <cell r="K216">
            <v>0</v>
          </cell>
        </row>
        <row r="217">
          <cell r="D217" t="str">
            <v>ENROCAMENTO</v>
          </cell>
          <cell r="K217">
            <v>0</v>
          </cell>
        </row>
        <row r="218">
          <cell r="C218">
            <v>7001060001</v>
          </cell>
          <cell r="D218" t="str">
            <v>Enrocamento de pedra jogada, inclusive fornecimento do material.</v>
          </cell>
          <cell r="E218" t="str">
            <v>M³</v>
          </cell>
          <cell r="F218">
            <v>0</v>
          </cell>
          <cell r="G218">
            <v>34.630000000000003</v>
          </cell>
          <cell r="H218">
            <v>41.8</v>
          </cell>
          <cell r="I218">
            <v>0</v>
          </cell>
          <cell r="J218">
            <v>0</v>
          </cell>
          <cell r="K218">
            <v>76.430000000000007</v>
          </cell>
          <cell r="L218">
            <v>76.430000000000007</v>
          </cell>
          <cell r="M218">
            <v>99.36</v>
          </cell>
        </row>
        <row r="219">
          <cell r="C219">
            <v>7001060002</v>
          </cell>
          <cell r="D219" t="str">
            <v>Enrocamento de pedra arrumada, inclusive fornecimento do material.</v>
          </cell>
          <cell r="E219" t="str">
            <v>M³</v>
          </cell>
          <cell r="F219">
            <v>0</v>
          </cell>
          <cell r="G219">
            <v>69.25</v>
          </cell>
          <cell r="H219">
            <v>41.8</v>
          </cell>
          <cell r="I219">
            <v>0</v>
          </cell>
          <cell r="J219">
            <v>0</v>
          </cell>
          <cell r="K219">
            <v>111.05</v>
          </cell>
          <cell r="L219">
            <v>111.05</v>
          </cell>
          <cell r="M219">
            <v>144.37</v>
          </cell>
        </row>
        <row r="220">
          <cell r="K220">
            <v>0</v>
          </cell>
        </row>
        <row r="221">
          <cell r="D221" t="str">
            <v>REFORÇO DE FUNDAÇÃO</v>
          </cell>
          <cell r="K221">
            <v>0</v>
          </cell>
        </row>
        <row r="222">
          <cell r="K222">
            <v>0</v>
          </cell>
        </row>
        <row r="223">
          <cell r="C223">
            <v>7001070001</v>
          </cell>
          <cell r="D223" t="str">
            <v>Reforço de fundação em berço de areia com adensamento manual.</v>
          </cell>
          <cell r="E223" t="str">
            <v>M³</v>
          </cell>
          <cell r="F223">
            <v>0</v>
          </cell>
          <cell r="G223">
            <v>20.8</v>
          </cell>
          <cell r="H223">
            <v>48.3</v>
          </cell>
          <cell r="I223">
            <v>0</v>
          </cell>
          <cell r="J223">
            <v>0</v>
          </cell>
          <cell r="K223">
            <v>69.099999999999994</v>
          </cell>
          <cell r="L223">
            <v>69.099999999999994</v>
          </cell>
          <cell r="M223">
            <v>89.83</v>
          </cell>
        </row>
        <row r="224">
          <cell r="C224">
            <v>7001070002</v>
          </cell>
          <cell r="D224" t="str">
            <v>Reforço de fundação em berço de brita 25 com apiloamento, inclusive fornecimento do material.</v>
          </cell>
          <cell r="E224" t="str">
            <v>M³</v>
          </cell>
          <cell r="F224">
            <v>0</v>
          </cell>
          <cell r="G224">
            <v>14.86</v>
          </cell>
          <cell r="H224">
            <v>76.63</v>
          </cell>
          <cell r="I224">
            <v>0</v>
          </cell>
          <cell r="J224">
            <v>0</v>
          </cell>
          <cell r="K224">
            <v>91.49</v>
          </cell>
          <cell r="L224">
            <v>91.49</v>
          </cell>
          <cell r="M224">
            <v>118.94</v>
          </cell>
        </row>
        <row r="225">
          <cell r="C225">
            <v>7001070003</v>
          </cell>
          <cell r="D225" t="str">
            <v>Reforço de fundação em berço de concreto simples com forma.</v>
          </cell>
          <cell r="E225" t="str">
            <v>M³</v>
          </cell>
          <cell r="F225">
            <v>1.22</v>
          </cell>
          <cell r="G225">
            <v>195.19</v>
          </cell>
          <cell r="H225">
            <v>291.22000000000003</v>
          </cell>
          <cell r="I225">
            <v>0</v>
          </cell>
          <cell r="K225">
            <v>487.63</v>
          </cell>
          <cell r="L225">
            <v>487.63</v>
          </cell>
          <cell r="M225">
            <v>633.91999999999996</v>
          </cell>
        </row>
        <row r="226">
          <cell r="C226">
            <v>7001070004</v>
          </cell>
          <cell r="D226" t="str">
            <v>Reforço de fundação em berço de concreto armado com forma.</v>
          </cell>
          <cell r="E226" t="str">
            <v>M³</v>
          </cell>
          <cell r="F226">
            <v>1.22</v>
          </cell>
          <cell r="G226">
            <v>294.19</v>
          </cell>
          <cell r="H226">
            <v>717.82</v>
          </cell>
          <cell r="I226">
            <v>0</v>
          </cell>
          <cell r="K226">
            <v>1013.23</v>
          </cell>
          <cell r="L226">
            <v>1013.23</v>
          </cell>
          <cell r="M226">
            <v>1317.2</v>
          </cell>
        </row>
        <row r="227">
          <cell r="K227">
            <v>0</v>
          </cell>
        </row>
        <row r="228">
          <cell r="D228" t="str">
            <v>FORNECIMENTO E APLICAÇÃO DE MATERIAIS PARA DRENOS</v>
          </cell>
          <cell r="K228">
            <v>0</v>
          </cell>
        </row>
        <row r="229">
          <cell r="C229">
            <v>7001070005</v>
          </cell>
          <cell r="D229" t="str">
            <v>Fornecimento e aplicação de areia grossa para drenos.</v>
          </cell>
          <cell r="E229" t="str">
            <v>M³</v>
          </cell>
          <cell r="F229">
            <v>0</v>
          </cell>
          <cell r="G229">
            <v>11.89</v>
          </cell>
          <cell r="H229">
            <v>42</v>
          </cell>
          <cell r="I229">
            <v>0</v>
          </cell>
          <cell r="J229">
            <v>0</v>
          </cell>
          <cell r="K229">
            <v>53.89</v>
          </cell>
          <cell r="L229">
            <v>53.89</v>
          </cell>
          <cell r="M229">
            <v>70.06</v>
          </cell>
        </row>
        <row r="230">
          <cell r="C230">
            <v>7001070006</v>
          </cell>
          <cell r="D230" t="str">
            <v>Fornecimento e aplicação de brita para drenos.</v>
          </cell>
          <cell r="E230" t="str">
            <v>M³</v>
          </cell>
          <cell r="F230">
            <v>0</v>
          </cell>
          <cell r="G230">
            <v>18.82</v>
          </cell>
          <cell r="H230">
            <v>63.86</v>
          </cell>
          <cell r="I230">
            <v>0</v>
          </cell>
          <cell r="J230">
            <v>0</v>
          </cell>
          <cell r="K230">
            <v>82.68</v>
          </cell>
          <cell r="L230">
            <v>82.68</v>
          </cell>
          <cell r="M230">
            <v>107.48</v>
          </cell>
        </row>
        <row r="231">
          <cell r="C231">
            <v>7001070007</v>
          </cell>
          <cell r="D231" t="str">
            <v>Fornecimento e aplicação de geotêxtil não tecido para drenos ( densidade de 300g/m² / resistência bidirecional de 20 KN/m ).</v>
          </cell>
          <cell r="E231" t="str">
            <v>M²</v>
          </cell>
          <cell r="F231">
            <v>0</v>
          </cell>
          <cell r="G231">
            <v>0.18</v>
          </cell>
          <cell r="H231">
            <v>5.32</v>
          </cell>
          <cell r="I231">
            <v>0</v>
          </cell>
          <cell r="J231">
            <v>0</v>
          </cell>
          <cell r="K231">
            <v>5.5</v>
          </cell>
          <cell r="L231">
            <v>5.5</v>
          </cell>
          <cell r="M231">
            <v>7.15</v>
          </cell>
        </row>
        <row r="232">
          <cell r="K232">
            <v>0</v>
          </cell>
        </row>
        <row r="233">
          <cell r="D233" t="str">
            <v>PAVIMENTAÇÃO</v>
          </cell>
          <cell r="K233">
            <v>0</v>
          </cell>
        </row>
        <row r="234">
          <cell r="C234">
            <v>7001080001</v>
          </cell>
          <cell r="D234" t="str">
            <v>Pavimentação articulada em premoldados de concreto 6,5cm sobre coxim de areia com 5 cm de espessura, rejuntado com asfalto.</v>
          </cell>
          <cell r="E234" t="str">
            <v>M²</v>
          </cell>
          <cell r="F234">
            <v>0.17</v>
          </cell>
          <cell r="G234">
            <v>3.94</v>
          </cell>
          <cell r="H234">
            <v>32.49</v>
          </cell>
          <cell r="I234">
            <v>0</v>
          </cell>
          <cell r="J234">
            <v>0</v>
          </cell>
          <cell r="K234">
            <v>36.6</v>
          </cell>
          <cell r="L234">
            <v>36.6</v>
          </cell>
          <cell r="M234">
            <v>47.58</v>
          </cell>
        </row>
        <row r="235">
          <cell r="C235">
            <v>7001080002</v>
          </cell>
          <cell r="D235" t="str">
            <v>Pavimentação em paralelepípedos graniticos sobre coxim de areia com 6 cm de espessura, rejuntado com argamassa de cimento e areia no traço 1:2.</v>
          </cell>
          <cell r="E235" t="str">
            <v>M²</v>
          </cell>
          <cell r="F235">
            <v>0</v>
          </cell>
          <cell r="G235">
            <v>8.8000000000000007</v>
          </cell>
          <cell r="H235">
            <v>23.84</v>
          </cell>
          <cell r="I235">
            <v>0</v>
          </cell>
          <cell r="K235">
            <v>32.64</v>
          </cell>
          <cell r="L235">
            <v>32.64</v>
          </cell>
          <cell r="M235">
            <v>42.43</v>
          </cell>
        </row>
        <row r="236">
          <cell r="C236">
            <v>7001080003</v>
          </cell>
          <cell r="D236" t="str">
            <v>Construção de calçada em concreto com 7cm de espessura.</v>
          </cell>
          <cell r="E236" t="str">
            <v>M²</v>
          </cell>
          <cell r="F236">
            <v>0.08</v>
          </cell>
          <cell r="G236">
            <v>16.350000000000001</v>
          </cell>
          <cell r="H236">
            <v>17.78</v>
          </cell>
          <cell r="I236">
            <v>0</v>
          </cell>
          <cell r="K236">
            <v>34.21</v>
          </cell>
          <cell r="L236">
            <v>34.21</v>
          </cell>
          <cell r="M236">
            <v>44.47</v>
          </cell>
        </row>
        <row r="237">
          <cell r="C237">
            <v>7001080004</v>
          </cell>
          <cell r="D237" t="str">
            <v>Passeio em lajota de concreto 50 cm x 50 cm, aplicado sobre lastro de concreto no traço 1:4:8 (espessura = 5 cm), inclusive execução do lastro.</v>
          </cell>
          <cell r="E237" t="str">
            <v>M²</v>
          </cell>
          <cell r="F237">
            <v>0.06</v>
          </cell>
          <cell r="G237">
            <v>22.12</v>
          </cell>
          <cell r="H237">
            <v>21.49</v>
          </cell>
          <cell r="I237">
            <v>0</v>
          </cell>
          <cell r="K237">
            <v>43.67</v>
          </cell>
          <cell r="L237">
            <v>43.67</v>
          </cell>
          <cell r="M237">
            <v>56.77</v>
          </cell>
        </row>
        <row r="238">
          <cell r="C238">
            <v>7001080005</v>
          </cell>
          <cell r="D238" t="str">
            <v>Passeio em lajota de concreto 50 cm x 50 cm, aplicado sobre lastro de concreto já pronto</v>
          </cell>
          <cell r="E238" t="str">
            <v>M²</v>
          </cell>
          <cell r="F238">
            <v>0</v>
          </cell>
          <cell r="G238">
            <v>17.760000000000002</v>
          </cell>
          <cell r="H238">
            <v>13.36</v>
          </cell>
          <cell r="I238">
            <v>0</v>
          </cell>
          <cell r="J238">
            <v>0</v>
          </cell>
          <cell r="K238">
            <v>31.12</v>
          </cell>
          <cell r="L238">
            <v>31.12</v>
          </cell>
          <cell r="M238">
            <v>40.46</v>
          </cell>
        </row>
        <row r="239">
          <cell r="C239">
            <v>7001080006</v>
          </cell>
          <cell r="D239" t="str">
            <v>Passeio em lajota de concreto 50 cm x 50 cm, aplicado sobre terreno, inclusive regularização do mesmo.</v>
          </cell>
          <cell r="E239" t="str">
            <v>M²</v>
          </cell>
          <cell r="F239">
            <v>0</v>
          </cell>
          <cell r="G239">
            <v>19.239999999999998</v>
          </cell>
          <cell r="H239">
            <v>13.36</v>
          </cell>
          <cell r="I239">
            <v>0</v>
          </cell>
          <cell r="J239">
            <v>0</v>
          </cell>
          <cell r="K239">
            <v>32.6</v>
          </cell>
          <cell r="L239">
            <v>32.6</v>
          </cell>
          <cell r="M239">
            <v>42.38</v>
          </cell>
        </row>
        <row r="240">
          <cell r="C240">
            <v>7001080007</v>
          </cell>
          <cell r="D240" t="str">
            <v>Passeio em pedra portuguesa sobre argamassa de cimento e areia no traço 1:6 com 5 cm de espessura (farofa), rejuntado com argamassa de cimento e areia no traço  1:2.</v>
          </cell>
          <cell r="E240" t="str">
            <v>M²</v>
          </cell>
          <cell r="F240">
            <v>0</v>
          </cell>
          <cell r="G240">
            <v>13.27</v>
          </cell>
          <cell r="H240">
            <v>20.79</v>
          </cell>
          <cell r="I240">
            <v>0</v>
          </cell>
          <cell r="K240">
            <v>34.06</v>
          </cell>
          <cell r="L240">
            <v>34.06</v>
          </cell>
          <cell r="M240">
            <v>44.28</v>
          </cell>
        </row>
        <row r="241">
          <cell r="C241">
            <v>7001080008</v>
          </cell>
          <cell r="D241" t="str">
            <v>Meio-fio em pedra granitica, rejuntado com argamassa de cimento e areia traço 1:2.</v>
          </cell>
          <cell r="E241" t="str">
            <v>M</v>
          </cell>
          <cell r="F241">
            <v>0</v>
          </cell>
          <cell r="G241">
            <v>4.28</v>
          </cell>
          <cell r="H241">
            <v>10.78</v>
          </cell>
          <cell r="I241">
            <v>0</v>
          </cell>
          <cell r="K241">
            <v>15.06</v>
          </cell>
          <cell r="L241">
            <v>15.06</v>
          </cell>
          <cell r="M241">
            <v>19.579999999999998</v>
          </cell>
        </row>
        <row r="242">
          <cell r="C242">
            <v>7001080009</v>
          </cell>
          <cell r="D242" t="str">
            <v>Linha d'água em paralelepípedo granitico sobre coxim de areia com 5 cm de espessura, rejuntado com argamassa de cimento e areia no traço  1:2.</v>
          </cell>
          <cell r="E242" t="str">
            <v>M</v>
          </cell>
          <cell r="F242">
            <v>0</v>
          </cell>
          <cell r="G242">
            <v>4.75</v>
          </cell>
          <cell r="H242">
            <v>8.9499999999999993</v>
          </cell>
          <cell r="I242">
            <v>0</v>
          </cell>
          <cell r="K242">
            <v>13.7</v>
          </cell>
          <cell r="L242">
            <v>13.7</v>
          </cell>
          <cell r="M242">
            <v>17.809999999999999</v>
          </cell>
        </row>
        <row r="243">
          <cell r="C243">
            <v>7001080010</v>
          </cell>
          <cell r="D243" t="str">
            <v>Execução de sub-base estabilizada granulometricamente abrangendo espalhamento, homogeneização, umedecimento e compactação com espessura de 20 cm, grau de compactação 100% do próctor normal inclusive  material proveniente de jazida ( CBR de 20% ).</v>
          </cell>
          <cell r="E243" t="str">
            <v>M²</v>
          </cell>
          <cell r="F243">
            <v>0</v>
          </cell>
          <cell r="G243">
            <v>0</v>
          </cell>
          <cell r="H243">
            <v>6.82</v>
          </cell>
          <cell r="I243">
            <v>0</v>
          </cell>
          <cell r="J243">
            <v>0</v>
          </cell>
          <cell r="K243">
            <v>6.82</v>
          </cell>
          <cell r="L243">
            <v>6.82</v>
          </cell>
          <cell r="M243">
            <v>8.8699999999999992</v>
          </cell>
        </row>
        <row r="244">
          <cell r="C244">
            <v>7001080011</v>
          </cell>
          <cell r="D244" t="str">
            <v>Execução de base de macadame vibrado a seco com espessura de 20 cm, inclusive fornecimento do material.</v>
          </cell>
          <cell r="E244" t="str">
            <v>M²</v>
          </cell>
          <cell r="F244">
            <v>0.23</v>
          </cell>
          <cell r="G244">
            <v>4.3</v>
          </cell>
          <cell r="H244">
            <v>18.12</v>
          </cell>
          <cell r="I244">
            <v>0</v>
          </cell>
          <cell r="J244">
            <v>0</v>
          </cell>
          <cell r="K244">
            <v>22.65</v>
          </cell>
          <cell r="L244">
            <v>22.65</v>
          </cell>
          <cell r="M244">
            <v>29.45</v>
          </cell>
        </row>
        <row r="245">
          <cell r="C245">
            <v>7001080012</v>
          </cell>
          <cell r="D245" t="str">
            <v>Imprimação manual com CM-30, taxa de 1,2 l/m².</v>
          </cell>
          <cell r="E245" t="str">
            <v>M²</v>
          </cell>
          <cell r="F245">
            <v>0</v>
          </cell>
          <cell r="G245">
            <v>1.2</v>
          </cell>
          <cell r="H245">
            <v>3.52</v>
          </cell>
          <cell r="I245">
            <v>0</v>
          </cell>
          <cell r="J245">
            <v>0</v>
          </cell>
          <cell r="K245">
            <v>4.72</v>
          </cell>
          <cell r="L245">
            <v>4.72</v>
          </cell>
          <cell r="M245">
            <v>6.14</v>
          </cell>
        </row>
        <row r="246">
          <cell r="C246">
            <v>7001080021</v>
          </cell>
          <cell r="D246" t="str">
            <v>Imprimação mecânica com CM-30, taxa de 1,2 l/m².</v>
          </cell>
          <cell r="E246" t="str">
            <v>M²</v>
          </cell>
          <cell r="F246">
            <v>0.43</v>
          </cell>
          <cell r="G246">
            <v>0.15</v>
          </cell>
          <cell r="H246">
            <v>3.52</v>
          </cell>
          <cell r="I246">
            <v>0</v>
          </cell>
          <cell r="J246">
            <v>0</v>
          </cell>
          <cell r="K246">
            <v>4.0999999999999996</v>
          </cell>
          <cell r="L246">
            <v>4.0999999999999996</v>
          </cell>
          <cell r="M246">
            <v>5.33</v>
          </cell>
        </row>
        <row r="247">
          <cell r="C247">
            <v>7001080042</v>
          </cell>
          <cell r="D247" t="str">
            <v>Pintura asfáltica com aplicação manual, emulsão catiônica RR-1C, taxa de 0,5 l/m².</v>
          </cell>
          <cell r="E247" t="str">
            <v>M²</v>
          </cell>
          <cell r="F247">
            <v>0</v>
          </cell>
          <cell r="G247">
            <v>1.36</v>
          </cell>
          <cell r="H247">
            <v>0.72</v>
          </cell>
          <cell r="I247">
            <v>0</v>
          </cell>
          <cell r="J247">
            <v>0</v>
          </cell>
          <cell r="K247">
            <v>2.08</v>
          </cell>
          <cell r="L247">
            <v>2.08</v>
          </cell>
          <cell r="M247">
            <v>2.7</v>
          </cell>
        </row>
        <row r="248">
          <cell r="C248">
            <v>7001080061</v>
          </cell>
          <cell r="D248" t="str">
            <v>Revestimento asfaltico com pre-misturado a frio fino ou grosso, inclusive fornecimento do material, espalhamento e compactação.</v>
          </cell>
          <cell r="E248" t="str">
            <v>M³</v>
          </cell>
          <cell r="F248">
            <v>34.25</v>
          </cell>
          <cell r="G248">
            <v>5.64</v>
          </cell>
          <cell r="H248">
            <v>329.14</v>
          </cell>
          <cell r="I248">
            <v>0</v>
          </cell>
          <cell r="J248">
            <v>0</v>
          </cell>
          <cell r="K248">
            <v>369.03</v>
          </cell>
          <cell r="L248">
            <v>369.03</v>
          </cell>
          <cell r="M248">
            <v>479.74</v>
          </cell>
        </row>
        <row r="249">
          <cell r="C249">
            <v>7001080060</v>
          </cell>
          <cell r="D249" t="str">
            <v>Pavimentação em concreto armado com FCK&gt;=30 Mpa, com execução manual, inclusive colchão de areia com 5 cm de espessura, aço, cura e preenchimento de juntas com selante a base de asfalto.</v>
          </cell>
          <cell r="E249" t="str">
            <v>M³</v>
          </cell>
          <cell r="F249">
            <v>0</v>
          </cell>
          <cell r="G249">
            <v>0</v>
          </cell>
          <cell r="H249">
            <v>372.03</v>
          </cell>
          <cell r="I249">
            <v>0</v>
          </cell>
          <cell r="J249">
            <v>0</v>
          </cell>
          <cell r="K249">
            <v>372.03</v>
          </cell>
          <cell r="L249">
            <v>372.03</v>
          </cell>
          <cell r="M249">
            <v>483.64</v>
          </cell>
        </row>
        <row r="250">
          <cell r="C250">
            <v>7001080034</v>
          </cell>
          <cell r="D250" t="str">
            <v>Concreto betuminoso usinado a quente, para camada de rolamento, 6% de CAP em media, inclusive aplicação e compactação.</v>
          </cell>
          <cell r="E250" t="str">
            <v>M³</v>
          </cell>
          <cell r="F250">
            <v>109.58</v>
          </cell>
          <cell r="G250">
            <v>9.11</v>
          </cell>
          <cell r="H250">
            <v>377.53</v>
          </cell>
          <cell r="I250">
            <v>0</v>
          </cell>
          <cell r="J250">
            <v>0</v>
          </cell>
          <cell r="K250">
            <v>496.22</v>
          </cell>
          <cell r="L250">
            <v>496.22</v>
          </cell>
          <cell r="M250">
            <v>645.09</v>
          </cell>
        </row>
        <row r="251">
          <cell r="K251">
            <v>0</v>
          </cell>
        </row>
        <row r="252">
          <cell r="D252" t="str">
            <v>REPOSIÇÃO DE PAVIMENTAÇÃO</v>
          </cell>
          <cell r="K252">
            <v>0</v>
          </cell>
        </row>
        <row r="253">
          <cell r="C253">
            <v>7001090001</v>
          </cell>
          <cell r="D253" t="str">
            <v>Reposição em premoldados de concreto, sobre coxim de areia com 5 cm de espessura, rejuntado com asfalto.</v>
          </cell>
          <cell r="E253" t="str">
            <v>M²</v>
          </cell>
          <cell r="F253">
            <v>0.17</v>
          </cell>
          <cell r="G253">
            <v>3.94</v>
          </cell>
          <cell r="H253">
            <v>6.12</v>
          </cell>
          <cell r="I253">
            <v>0</v>
          </cell>
          <cell r="J253">
            <v>0</v>
          </cell>
          <cell r="K253">
            <v>10.23</v>
          </cell>
          <cell r="L253">
            <v>10.23</v>
          </cell>
          <cell r="M253">
            <v>13.3</v>
          </cell>
        </row>
        <row r="254">
          <cell r="C254">
            <v>7001090002</v>
          </cell>
          <cell r="D254" t="str">
            <v>Reposição em paralelepípedos graníticos, sobre coxim de areia com 6 cm de espessura, rejuntado com argamassa de cimento e areia no traço  1:2.</v>
          </cell>
          <cell r="E254" t="str">
            <v>M²</v>
          </cell>
          <cell r="F254">
            <v>0</v>
          </cell>
          <cell r="G254">
            <v>8.8000000000000007</v>
          </cell>
          <cell r="H254">
            <v>9.14</v>
          </cell>
          <cell r="I254">
            <v>0</v>
          </cell>
          <cell r="K254">
            <v>17.940000000000001</v>
          </cell>
          <cell r="L254">
            <v>17.940000000000001</v>
          </cell>
          <cell r="M254">
            <v>23.32</v>
          </cell>
        </row>
        <row r="255">
          <cell r="C255">
            <v>7001090003</v>
          </cell>
          <cell r="D255" t="str">
            <v>Reposição de linha d'água em paralelepípedo granítico sobre coxim de areia com 5 cm de espessura, rejuntado com argamassa de cimento e areia no traço  1:2.</v>
          </cell>
          <cell r="E255" t="str">
            <v>M</v>
          </cell>
          <cell r="F255">
            <v>0</v>
          </cell>
          <cell r="G255">
            <v>4.75</v>
          </cell>
          <cell r="H255">
            <v>4.75</v>
          </cell>
          <cell r="I255">
            <v>0</v>
          </cell>
          <cell r="K255">
            <v>9.5</v>
          </cell>
          <cell r="L255">
            <v>9.5</v>
          </cell>
          <cell r="M255">
            <v>12.35</v>
          </cell>
        </row>
        <row r="256">
          <cell r="C256">
            <v>7001090004</v>
          </cell>
          <cell r="D256" t="str">
            <v>Reposição de meio-fio em pedra granítica, rejuntado com argamassa de cimento e areia traço 1:2.</v>
          </cell>
          <cell r="E256" t="str">
            <v>M</v>
          </cell>
          <cell r="F256">
            <v>0</v>
          </cell>
          <cell r="G256">
            <v>4.28</v>
          </cell>
          <cell r="H256">
            <v>0.53</v>
          </cell>
          <cell r="I256">
            <v>0</v>
          </cell>
          <cell r="K256">
            <v>4.8099999999999996</v>
          </cell>
          <cell r="L256">
            <v>4.8099999999999996</v>
          </cell>
          <cell r="M256">
            <v>6.25</v>
          </cell>
        </row>
        <row r="257">
          <cell r="C257">
            <v>7001090023</v>
          </cell>
          <cell r="D257" t="str">
            <v>Reposição de passeio em pedra portuguesa sobre argamassa de cimento e areia no traço 1:6 com 5 cm de espessura (farofa), rejuntado com argamassa de cimento e areia no traço  1:2.</v>
          </cell>
          <cell r="E257" t="str">
            <v>M²</v>
          </cell>
          <cell r="F257">
            <v>0</v>
          </cell>
          <cell r="G257">
            <v>13.27</v>
          </cell>
          <cell r="H257">
            <v>7.79</v>
          </cell>
          <cell r="I257">
            <v>0</v>
          </cell>
          <cell r="K257">
            <v>21.06</v>
          </cell>
          <cell r="L257">
            <v>21.06</v>
          </cell>
          <cell r="M257">
            <v>27.38</v>
          </cell>
        </row>
        <row r="258">
          <cell r="C258">
            <v>7001090006</v>
          </cell>
          <cell r="D258" t="str">
            <v>Reposição de passeio em lajota de concreto 50 cm x 50 cm, aplicada sobre terreno regularizado ou lastro de concreto ( só assentamento ).</v>
          </cell>
          <cell r="E258" t="str">
            <v>M²</v>
          </cell>
          <cell r="F258">
            <v>0</v>
          </cell>
          <cell r="G258">
            <v>17.760000000000002</v>
          </cell>
          <cell r="H258">
            <v>2.94</v>
          </cell>
          <cell r="I258">
            <v>0</v>
          </cell>
          <cell r="J258">
            <v>0</v>
          </cell>
          <cell r="K258">
            <v>20.7</v>
          </cell>
          <cell r="L258">
            <v>20.7</v>
          </cell>
          <cell r="M258">
            <v>26.91</v>
          </cell>
        </row>
        <row r="259">
          <cell r="C259">
            <v>7001090021</v>
          </cell>
          <cell r="D259" t="str">
            <v>Reposição de pavimentação em concreto de cimento Portland com FCK&gt;=30 MPa, para reconstrução de placas, inclusive com areia com 5 cm de espessura, cura e preenchimentode juntas com selante a base de asfalto.</v>
          </cell>
          <cell r="E259" t="str">
            <v>M³</v>
          </cell>
          <cell r="H259">
            <v>372.03</v>
          </cell>
          <cell r="K259">
            <v>372.03</v>
          </cell>
          <cell r="L259">
            <v>372.03</v>
          </cell>
          <cell r="M259">
            <v>483.64</v>
          </cell>
        </row>
        <row r="260">
          <cell r="K260">
            <v>0</v>
          </cell>
        </row>
        <row r="261">
          <cell r="D261" t="str">
            <v>DEMOLIÇÃO DE ALVENARIA / REVESTIMENTO</v>
          </cell>
          <cell r="K261">
            <v>0</v>
          </cell>
        </row>
        <row r="262">
          <cell r="C262">
            <v>7001100001</v>
          </cell>
          <cell r="D262" t="str">
            <v>Demolição de alvenaria de pedra seca.</v>
          </cell>
          <cell r="E262" t="str">
            <v>M³</v>
          </cell>
          <cell r="F262">
            <v>0</v>
          </cell>
          <cell r="G262">
            <v>39.619999999999997</v>
          </cell>
          <cell r="H262">
            <v>0</v>
          </cell>
          <cell r="K262">
            <v>39.619999999999997</v>
          </cell>
          <cell r="L262">
            <v>39.619999999999997</v>
          </cell>
          <cell r="M262">
            <v>51.51</v>
          </cell>
        </row>
        <row r="263">
          <cell r="C263">
            <v>7001100002</v>
          </cell>
          <cell r="D263" t="str">
            <v>Demolição de alvenaria de pedra rejuntada.</v>
          </cell>
          <cell r="E263" t="str">
            <v>M³</v>
          </cell>
          <cell r="F263">
            <v>0</v>
          </cell>
          <cell r="G263">
            <v>56.24</v>
          </cell>
          <cell r="H263">
            <v>0</v>
          </cell>
          <cell r="K263">
            <v>56.24</v>
          </cell>
          <cell r="L263">
            <v>56.24</v>
          </cell>
          <cell r="M263">
            <v>73.11</v>
          </cell>
        </row>
        <row r="264">
          <cell r="C264">
            <v>7001100003</v>
          </cell>
          <cell r="D264" t="str">
            <v>Demolição de alvenaria de tijolos maciços sem reaproveitamento.</v>
          </cell>
          <cell r="E264" t="str">
            <v>M³</v>
          </cell>
          <cell r="F264">
            <v>0</v>
          </cell>
          <cell r="G264">
            <v>26.15</v>
          </cell>
          <cell r="H264">
            <v>0</v>
          </cell>
          <cell r="K264">
            <v>26.15</v>
          </cell>
          <cell r="L264">
            <v>26.15</v>
          </cell>
          <cell r="M264">
            <v>34</v>
          </cell>
        </row>
        <row r="265">
          <cell r="C265">
            <v>7001100004</v>
          </cell>
          <cell r="D265" t="str">
            <v>Demolição de alvenaria de tijolos maciços com aproveitamento.</v>
          </cell>
          <cell r="E265" t="str">
            <v>M³</v>
          </cell>
          <cell r="F265">
            <v>0</v>
          </cell>
          <cell r="G265">
            <v>53.08</v>
          </cell>
          <cell r="H265">
            <v>0</v>
          </cell>
          <cell r="K265">
            <v>53.08</v>
          </cell>
          <cell r="L265">
            <v>53.08</v>
          </cell>
          <cell r="M265">
            <v>69</v>
          </cell>
        </row>
        <row r="266">
          <cell r="C266">
            <v>7001100005</v>
          </cell>
          <cell r="D266" t="str">
            <v>Demolição de alvenaria de tijolos furados com reaproveitamento.</v>
          </cell>
          <cell r="E266" t="str">
            <v>M³</v>
          </cell>
          <cell r="F266">
            <v>0</v>
          </cell>
          <cell r="G266">
            <v>40.4</v>
          </cell>
          <cell r="H266">
            <v>0</v>
          </cell>
          <cell r="K266">
            <v>40.4</v>
          </cell>
          <cell r="L266">
            <v>40.4</v>
          </cell>
          <cell r="M266">
            <v>52.52</v>
          </cell>
        </row>
        <row r="267">
          <cell r="C267">
            <v>7001100006</v>
          </cell>
          <cell r="D267" t="str">
            <v>Demolição de alvenaria de tijolos furados sem reaproveitamento.</v>
          </cell>
          <cell r="E267" t="str">
            <v>M³</v>
          </cell>
          <cell r="F267">
            <v>0</v>
          </cell>
          <cell r="G267">
            <v>20.2</v>
          </cell>
          <cell r="H267">
            <v>0</v>
          </cell>
          <cell r="K267">
            <v>20.2</v>
          </cell>
          <cell r="L267">
            <v>20.2</v>
          </cell>
          <cell r="M267">
            <v>26.26</v>
          </cell>
        </row>
        <row r="268">
          <cell r="C268">
            <v>7001100007</v>
          </cell>
          <cell r="D268" t="str">
            <v>Demolição de revestimento em argamassa de cal, cimento ou mista.</v>
          </cell>
          <cell r="E268" t="str">
            <v>M²</v>
          </cell>
          <cell r="F268">
            <v>0</v>
          </cell>
          <cell r="G268">
            <v>3.37</v>
          </cell>
          <cell r="H268">
            <v>0</v>
          </cell>
          <cell r="K268">
            <v>3.37</v>
          </cell>
          <cell r="L268">
            <v>3.37</v>
          </cell>
          <cell r="M268">
            <v>4.38</v>
          </cell>
        </row>
        <row r="269">
          <cell r="C269">
            <v>7001100008</v>
          </cell>
          <cell r="D269" t="str">
            <v>Demolição de alvenaria de tijolos furados de 1/2 vez.</v>
          </cell>
          <cell r="E269" t="str">
            <v>M²</v>
          </cell>
          <cell r="F269">
            <v>0</v>
          </cell>
          <cell r="G269">
            <v>3.03</v>
          </cell>
          <cell r="H269">
            <v>0</v>
          </cell>
          <cell r="K269">
            <v>3.03</v>
          </cell>
          <cell r="L269">
            <v>3.03</v>
          </cell>
          <cell r="M269">
            <v>3.94</v>
          </cell>
        </row>
        <row r="270">
          <cell r="C270">
            <v>7001100009</v>
          </cell>
          <cell r="D270" t="str">
            <v>Demolição de alvenaria de tijolos furados de 1 vez.</v>
          </cell>
          <cell r="E270" t="str">
            <v>M²</v>
          </cell>
          <cell r="F270">
            <v>0</v>
          </cell>
          <cell r="G270">
            <v>4.04</v>
          </cell>
          <cell r="H270">
            <v>0</v>
          </cell>
          <cell r="K270">
            <v>4.04</v>
          </cell>
          <cell r="L270">
            <v>4.04</v>
          </cell>
          <cell r="M270">
            <v>5.25</v>
          </cell>
        </row>
        <row r="271">
          <cell r="C271">
            <v>7001100010</v>
          </cell>
          <cell r="D271" t="str">
            <v>Demolição de revestimento em azulejo.</v>
          </cell>
          <cell r="E271" t="str">
            <v>M²</v>
          </cell>
          <cell r="F271">
            <v>0</v>
          </cell>
          <cell r="G271">
            <v>16.829999999999998</v>
          </cell>
          <cell r="H271">
            <v>0</v>
          </cell>
          <cell r="K271">
            <v>16.829999999999998</v>
          </cell>
          <cell r="L271">
            <v>16.829999999999998</v>
          </cell>
          <cell r="M271">
            <v>21.88</v>
          </cell>
        </row>
        <row r="272">
          <cell r="C272">
            <v>7001100011</v>
          </cell>
          <cell r="D272" t="str">
            <v>Demolição de revestimento em lambris.</v>
          </cell>
          <cell r="E272" t="str">
            <v>M²</v>
          </cell>
          <cell r="F272">
            <v>0</v>
          </cell>
          <cell r="G272">
            <v>16.829999999999998</v>
          </cell>
          <cell r="H272">
            <v>0</v>
          </cell>
          <cell r="K272">
            <v>16.829999999999998</v>
          </cell>
          <cell r="L272">
            <v>16.829999999999998</v>
          </cell>
          <cell r="M272">
            <v>21.88</v>
          </cell>
        </row>
        <row r="273">
          <cell r="K273">
            <v>0</v>
          </cell>
        </row>
        <row r="274">
          <cell r="D274" t="str">
            <v>DEMOLIÇÃO DE CONCRETO E PISOS</v>
          </cell>
          <cell r="K274">
            <v>0</v>
          </cell>
        </row>
        <row r="275">
          <cell r="C275">
            <v>7001100012</v>
          </cell>
          <cell r="D275" t="str">
            <v>Demolição de concreto simples ( manual ).</v>
          </cell>
          <cell r="E275" t="str">
            <v>M³</v>
          </cell>
          <cell r="F275">
            <v>0</v>
          </cell>
          <cell r="G275">
            <v>87.54</v>
          </cell>
          <cell r="H275">
            <v>0</v>
          </cell>
          <cell r="I275">
            <v>0</v>
          </cell>
          <cell r="J275">
            <v>0</v>
          </cell>
          <cell r="K275">
            <v>87.54</v>
          </cell>
          <cell r="L275">
            <v>87.54</v>
          </cell>
          <cell r="M275">
            <v>113.8</v>
          </cell>
        </row>
        <row r="276">
          <cell r="C276">
            <v>7001100013</v>
          </cell>
          <cell r="D276" t="str">
            <v>Demolição de concreto armado ( manual ).</v>
          </cell>
          <cell r="E276" t="str">
            <v>M³</v>
          </cell>
          <cell r="F276">
            <v>0</v>
          </cell>
          <cell r="G276">
            <v>101.01</v>
          </cell>
          <cell r="H276">
            <v>0</v>
          </cell>
          <cell r="I276">
            <v>0</v>
          </cell>
          <cell r="J276">
            <v>0</v>
          </cell>
          <cell r="K276">
            <v>101.01</v>
          </cell>
          <cell r="L276">
            <v>101.01</v>
          </cell>
          <cell r="M276">
            <v>131.31</v>
          </cell>
        </row>
        <row r="277">
          <cell r="C277">
            <v>7001100014</v>
          </cell>
          <cell r="D277" t="str">
            <v>Demolição de piso revestido em ladrilho.</v>
          </cell>
          <cell r="E277" t="str">
            <v>M²</v>
          </cell>
          <cell r="F277">
            <v>0</v>
          </cell>
          <cell r="G277">
            <v>4.71</v>
          </cell>
          <cell r="H277">
            <v>0</v>
          </cell>
          <cell r="I277">
            <v>0</v>
          </cell>
          <cell r="J277">
            <v>0</v>
          </cell>
          <cell r="K277">
            <v>4.71</v>
          </cell>
          <cell r="L277">
            <v>4.71</v>
          </cell>
          <cell r="M277">
            <v>6.12</v>
          </cell>
        </row>
        <row r="278">
          <cell r="C278">
            <v>7001100015</v>
          </cell>
          <cell r="D278" t="str">
            <v>Demolição de piso em ladrilho sobre lastro de concreto simples.</v>
          </cell>
          <cell r="E278" t="str">
            <v>M²</v>
          </cell>
          <cell r="F278">
            <v>0</v>
          </cell>
          <cell r="G278">
            <v>9.42</v>
          </cell>
          <cell r="H278">
            <v>0</v>
          </cell>
          <cell r="I278">
            <v>0</v>
          </cell>
          <cell r="J278">
            <v>0</v>
          </cell>
          <cell r="K278">
            <v>9.42</v>
          </cell>
          <cell r="L278">
            <v>9.42</v>
          </cell>
          <cell r="M278">
            <v>12.25</v>
          </cell>
        </row>
        <row r="279">
          <cell r="C279">
            <v>7001100016</v>
          </cell>
          <cell r="D279" t="str">
            <v>Demolição de piso cimentado.</v>
          </cell>
          <cell r="E279" t="str">
            <v>M²</v>
          </cell>
          <cell r="F279">
            <v>0</v>
          </cell>
          <cell r="G279">
            <v>4.38</v>
          </cell>
          <cell r="H279">
            <v>0</v>
          </cell>
          <cell r="I279">
            <v>0</v>
          </cell>
          <cell r="J279">
            <v>0</v>
          </cell>
          <cell r="K279">
            <v>4.38</v>
          </cell>
          <cell r="L279">
            <v>4.38</v>
          </cell>
          <cell r="M279">
            <v>5.69</v>
          </cell>
        </row>
        <row r="280">
          <cell r="C280">
            <v>7001100017</v>
          </cell>
          <cell r="D280" t="str">
            <v>Demolição de piso cimentado sobre lastro de concreto simples.</v>
          </cell>
          <cell r="E280" t="str">
            <v>M²</v>
          </cell>
          <cell r="F280">
            <v>0</v>
          </cell>
          <cell r="G280">
            <v>8.76</v>
          </cell>
          <cell r="H280">
            <v>0</v>
          </cell>
          <cell r="I280">
            <v>0</v>
          </cell>
          <cell r="J280">
            <v>0</v>
          </cell>
          <cell r="K280">
            <v>8.76</v>
          </cell>
          <cell r="L280">
            <v>8.76</v>
          </cell>
          <cell r="M280">
            <v>11.39</v>
          </cell>
        </row>
        <row r="281">
          <cell r="C281">
            <v>7001100018</v>
          </cell>
          <cell r="D281" t="str">
            <v>Demolição de piso ceramico.</v>
          </cell>
          <cell r="E281" t="str">
            <v>M²</v>
          </cell>
          <cell r="F281">
            <v>0</v>
          </cell>
          <cell r="G281">
            <v>5.05</v>
          </cell>
          <cell r="H281">
            <v>0</v>
          </cell>
          <cell r="I281">
            <v>0</v>
          </cell>
          <cell r="J281">
            <v>0</v>
          </cell>
          <cell r="K281">
            <v>5.05</v>
          </cell>
          <cell r="L281">
            <v>5.05</v>
          </cell>
          <cell r="M281">
            <v>6.57</v>
          </cell>
        </row>
        <row r="282">
          <cell r="C282">
            <v>7001100019</v>
          </cell>
          <cell r="D282" t="str">
            <v>Demolição de piso ceramico sobre lastro de concreto simples.</v>
          </cell>
          <cell r="E282" t="str">
            <v>M²</v>
          </cell>
          <cell r="F282">
            <v>0</v>
          </cell>
          <cell r="G282">
            <v>10.1</v>
          </cell>
          <cell r="H282">
            <v>0</v>
          </cell>
          <cell r="I282">
            <v>0</v>
          </cell>
          <cell r="J282">
            <v>0</v>
          </cell>
          <cell r="K282">
            <v>10.1</v>
          </cell>
          <cell r="L282">
            <v>10.1</v>
          </cell>
          <cell r="M282">
            <v>13.13</v>
          </cell>
        </row>
        <row r="283">
          <cell r="C283">
            <v>7001100020</v>
          </cell>
          <cell r="D283" t="str">
            <v>Demolição de piso em tacos.</v>
          </cell>
          <cell r="E283" t="str">
            <v>M²</v>
          </cell>
          <cell r="F283">
            <v>0</v>
          </cell>
          <cell r="G283">
            <v>6.73</v>
          </cell>
          <cell r="H283">
            <v>0</v>
          </cell>
          <cell r="I283">
            <v>0</v>
          </cell>
          <cell r="J283">
            <v>0</v>
          </cell>
          <cell r="K283">
            <v>6.73</v>
          </cell>
          <cell r="L283">
            <v>6.73</v>
          </cell>
          <cell r="M283">
            <v>8.75</v>
          </cell>
        </row>
        <row r="284">
          <cell r="C284">
            <v>7001100021</v>
          </cell>
          <cell r="D284" t="str">
            <v>Demolição de piso em tábuas.</v>
          </cell>
          <cell r="E284" t="str">
            <v>M²</v>
          </cell>
          <cell r="F284">
            <v>0</v>
          </cell>
          <cell r="G284">
            <v>6.06</v>
          </cell>
          <cell r="H284">
            <v>0</v>
          </cell>
          <cell r="I284">
            <v>0</v>
          </cell>
          <cell r="J284">
            <v>0</v>
          </cell>
          <cell r="K284">
            <v>6.06</v>
          </cell>
          <cell r="L284">
            <v>6.06</v>
          </cell>
          <cell r="M284">
            <v>7.88</v>
          </cell>
        </row>
        <row r="285">
          <cell r="C285">
            <v>7001100022</v>
          </cell>
          <cell r="D285" t="str">
            <v>Demolição de piso e vigas em madeiras.</v>
          </cell>
          <cell r="E285" t="str">
            <v>M³</v>
          </cell>
          <cell r="F285">
            <v>0</v>
          </cell>
          <cell r="G285">
            <v>8.07</v>
          </cell>
          <cell r="H285">
            <v>0</v>
          </cell>
          <cell r="I285">
            <v>0</v>
          </cell>
          <cell r="J285">
            <v>0</v>
          </cell>
          <cell r="K285">
            <v>8.07</v>
          </cell>
          <cell r="L285">
            <v>8.07</v>
          </cell>
          <cell r="M285">
            <v>10.49</v>
          </cell>
        </row>
        <row r="286">
          <cell r="C286">
            <v>7001100023</v>
          </cell>
          <cell r="D286" t="str">
            <v>Demolição de degraus de pedra.</v>
          </cell>
          <cell r="E286" t="str">
            <v>M</v>
          </cell>
          <cell r="F286">
            <v>0</v>
          </cell>
          <cell r="G286">
            <v>10.77</v>
          </cell>
          <cell r="H286">
            <v>0</v>
          </cell>
          <cell r="I286">
            <v>0</v>
          </cell>
          <cell r="J286">
            <v>0</v>
          </cell>
          <cell r="K286">
            <v>10.77</v>
          </cell>
          <cell r="L286">
            <v>10.77</v>
          </cell>
          <cell r="M286">
            <v>14</v>
          </cell>
        </row>
        <row r="287">
          <cell r="C287">
            <v>7001100024</v>
          </cell>
          <cell r="D287" t="str">
            <v>Demolição de calçada em pedra portuguesa com reaproveitamento.</v>
          </cell>
          <cell r="E287" t="str">
            <v>M²</v>
          </cell>
          <cell r="F287">
            <v>0</v>
          </cell>
          <cell r="G287">
            <v>11.88</v>
          </cell>
          <cell r="H287">
            <v>0</v>
          </cell>
          <cell r="I287">
            <v>0</v>
          </cell>
          <cell r="J287">
            <v>0</v>
          </cell>
          <cell r="K287">
            <v>11.88</v>
          </cell>
          <cell r="L287">
            <v>11.88</v>
          </cell>
          <cell r="M287">
            <v>15.44</v>
          </cell>
        </row>
        <row r="288">
          <cell r="C288">
            <v>7001100025</v>
          </cell>
          <cell r="D288" t="str">
            <v>Demolição de calçada em cimento.</v>
          </cell>
          <cell r="E288" t="str">
            <v>M²</v>
          </cell>
          <cell r="F288">
            <v>0</v>
          </cell>
          <cell r="G288">
            <v>8.76</v>
          </cell>
          <cell r="H288">
            <v>0</v>
          </cell>
          <cell r="I288">
            <v>0</v>
          </cell>
          <cell r="J288">
            <v>0</v>
          </cell>
          <cell r="K288">
            <v>8.76</v>
          </cell>
          <cell r="L288">
            <v>8.76</v>
          </cell>
          <cell r="M288">
            <v>11.39</v>
          </cell>
        </row>
        <row r="289">
          <cell r="C289">
            <v>7001100026</v>
          </cell>
          <cell r="D289" t="str">
            <v>Demolição de concreto armado com utilização de martelete pneumático.</v>
          </cell>
          <cell r="E289" t="str">
            <v>M³</v>
          </cell>
          <cell r="F289">
            <v>49.05</v>
          </cell>
          <cell r="G289">
            <v>36.840000000000003</v>
          </cell>
          <cell r="H289">
            <v>0</v>
          </cell>
          <cell r="I289">
            <v>0</v>
          </cell>
          <cell r="J289">
            <v>0</v>
          </cell>
          <cell r="K289">
            <v>85.89</v>
          </cell>
          <cell r="L289">
            <v>85.89</v>
          </cell>
          <cell r="M289">
            <v>111.66</v>
          </cell>
        </row>
        <row r="290">
          <cell r="C290">
            <v>7001100027</v>
          </cell>
          <cell r="D290" t="str">
            <v>Demolição de concreto simples com utilização de martelete pneumático.</v>
          </cell>
          <cell r="E290" t="str">
            <v>M³</v>
          </cell>
          <cell r="F290">
            <v>19.62</v>
          </cell>
          <cell r="G290">
            <v>22.59</v>
          </cell>
          <cell r="H290">
            <v>0</v>
          </cell>
          <cell r="I290">
            <v>0</v>
          </cell>
          <cell r="J290">
            <v>0</v>
          </cell>
          <cell r="K290">
            <v>42.21</v>
          </cell>
          <cell r="L290">
            <v>42.21</v>
          </cell>
          <cell r="M290">
            <v>54.87</v>
          </cell>
        </row>
        <row r="291">
          <cell r="C291">
            <v>7001100078</v>
          </cell>
          <cell r="D291" t="str">
            <v>Demolição de passeio em lajota de concreto ( 50 x 50 ) cm com aproveitamento.</v>
          </cell>
          <cell r="E291" t="str">
            <v>M²</v>
          </cell>
          <cell r="F291">
            <v>0</v>
          </cell>
          <cell r="G291">
            <v>4.53</v>
          </cell>
          <cell r="H291">
            <v>0</v>
          </cell>
          <cell r="I291">
            <v>0</v>
          </cell>
          <cell r="J291">
            <v>0</v>
          </cell>
          <cell r="K291">
            <v>4.53</v>
          </cell>
          <cell r="L291">
            <v>4.53</v>
          </cell>
          <cell r="M291">
            <v>5.89</v>
          </cell>
        </row>
        <row r="292">
          <cell r="K292">
            <v>0</v>
          </cell>
        </row>
        <row r="293">
          <cell r="D293" t="str">
            <v>DEMOLIÇÃO DE PAVIMENTAÇÃO</v>
          </cell>
          <cell r="K293">
            <v>0</v>
          </cell>
        </row>
        <row r="294">
          <cell r="C294">
            <v>7001100029</v>
          </cell>
          <cell r="D294" t="str">
            <v>Demolição de pavimentação em paralelepípedo com reaproveitamento.</v>
          </cell>
          <cell r="E294" t="str">
            <v>M²</v>
          </cell>
          <cell r="F294">
            <v>0</v>
          </cell>
          <cell r="G294">
            <v>5.39</v>
          </cell>
          <cell r="H294">
            <v>0</v>
          </cell>
          <cell r="K294">
            <v>5.39</v>
          </cell>
          <cell r="L294">
            <v>5.39</v>
          </cell>
          <cell r="M294">
            <v>7.01</v>
          </cell>
        </row>
        <row r="295">
          <cell r="C295">
            <v>7001100030</v>
          </cell>
          <cell r="D295" t="str">
            <v>Demolição de pavimentação em pre-moldado em concreto com reaproveitamento.</v>
          </cell>
          <cell r="E295" t="str">
            <v>M²</v>
          </cell>
          <cell r="F295">
            <v>0</v>
          </cell>
          <cell r="G295">
            <v>4.71</v>
          </cell>
          <cell r="H295">
            <v>0</v>
          </cell>
          <cell r="K295">
            <v>4.71</v>
          </cell>
          <cell r="L295">
            <v>4.71</v>
          </cell>
          <cell r="M295">
            <v>6.12</v>
          </cell>
        </row>
        <row r="296">
          <cell r="C296">
            <v>7001100031</v>
          </cell>
          <cell r="D296" t="str">
            <v>Demolição de meio fio ou linha d'água.</v>
          </cell>
          <cell r="E296" t="str">
            <v>M</v>
          </cell>
          <cell r="F296">
            <v>0</v>
          </cell>
          <cell r="G296">
            <v>1.34</v>
          </cell>
          <cell r="H296">
            <v>0</v>
          </cell>
          <cell r="K296">
            <v>1.34</v>
          </cell>
          <cell r="L296">
            <v>1.34</v>
          </cell>
          <cell r="M296">
            <v>1.74</v>
          </cell>
        </row>
        <row r="297">
          <cell r="C297">
            <v>7001100032</v>
          </cell>
          <cell r="D297" t="str">
            <v>Demolição de pavimentação asfáltica com utilização de martelete pneumatico.</v>
          </cell>
          <cell r="E297" t="str">
            <v>M²</v>
          </cell>
          <cell r="F297">
            <v>1.36</v>
          </cell>
          <cell r="G297">
            <v>0.68</v>
          </cell>
          <cell r="H297">
            <v>0</v>
          </cell>
          <cell r="K297">
            <v>2.04</v>
          </cell>
          <cell r="L297">
            <v>2.04</v>
          </cell>
          <cell r="M297">
            <v>2.65</v>
          </cell>
        </row>
        <row r="298">
          <cell r="C298">
            <v>7001100033</v>
          </cell>
          <cell r="D298" t="str">
            <v>Demolição manual de pavimentação asfáltica.</v>
          </cell>
          <cell r="E298" t="str">
            <v>M²</v>
          </cell>
          <cell r="F298">
            <v>0</v>
          </cell>
          <cell r="G298">
            <v>7.73</v>
          </cell>
          <cell r="H298">
            <v>0</v>
          </cell>
          <cell r="K298">
            <v>7.73</v>
          </cell>
          <cell r="L298">
            <v>7.73</v>
          </cell>
          <cell r="M298">
            <v>10.050000000000001</v>
          </cell>
        </row>
        <row r="299">
          <cell r="K299">
            <v>0</v>
          </cell>
        </row>
        <row r="300">
          <cell r="D300" t="str">
            <v>DEMOLIÇÃO DE FORRO</v>
          </cell>
          <cell r="K300">
            <v>0</v>
          </cell>
        </row>
        <row r="301">
          <cell r="C301">
            <v>7001100034</v>
          </cell>
          <cell r="D301" t="str">
            <v>Demolição de forros de tábuas.</v>
          </cell>
          <cell r="E301" t="str">
            <v>M²</v>
          </cell>
          <cell r="F301">
            <v>0</v>
          </cell>
          <cell r="G301">
            <v>2.0299999999999998</v>
          </cell>
          <cell r="H301">
            <v>0</v>
          </cell>
          <cell r="K301">
            <v>2.0299999999999998</v>
          </cell>
          <cell r="L301">
            <v>2.0299999999999998</v>
          </cell>
          <cell r="M301">
            <v>2.64</v>
          </cell>
        </row>
        <row r="302">
          <cell r="C302">
            <v>7001100035</v>
          </cell>
          <cell r="D302" t="str">
            <v>Demolição de forros de estuque.</v>
          </cell>
          <cell r="E302" t="str">
            <v>M²</v>
          </cell>
          <cell r="F302">
            <v>0</v>
          </cell>
          <cell r="G302">
            <v>2.69</v>
          </cell>
          <cell r="H302">
            <v>0</v>
          </cell>
          <cell r="K302">
            <v>2.69</v>
          </cell>
          <cell r="L302">
            <v>2.69</v>
          </cell>
          <cell r="M302">
            <v>3.5</v>
          </cell>
        </row>
        <row r="303">
          <cell r="C303">
            <v>7001100036</v>
          </cell>
          <cell r="D303" t="str">
            <v>Demolição de forros de gesso.</v>
          </cell>
          <cell r="E303" t="str">
            <v>M²</v>
          </cell>
          <cell r="F303">
            <v>0</v>
          </cell>
          <cell r="G303">
            <v>1.34</v>
          </cell>
          <cell r="H303">
            <v>0</v>
          </cell>
          <cell r="K303">
            <v>1.34</v>
          </cell>
          <cell r="L303">
            <v>1.34</v>
          </cell>
          <cell r="M303">
            <v>1.74</v>
          </cell>
        </row>
        <row r="304">
          <cell r="K304">
            <v>0</v>
          </cell>
        </row>
        <row r="305">
          <cell r="D305" t="str">
            <v>DEMOLIÇÃO DE COBERTA</v>
          </cell>
          <cell r="K305">
            <v>0</v>
          </cell>
        </row>
        <row r="306">
          <cell r="C306">
            <v>7001100037</v>
          </cell>
          <cell r="D306" t="str">
            <v>Demolição de coberta com telhas cerâmicas constando de retirada das telhas.</v>
          </cell>
          <cell r="E306" t="str">
            <v>M²</v>
          </cell>
          <cell r="F306">
            <v>0</v>
          </cell>
          <cell r="G306">
            <v>4.04</v>
          </cell>
          <cell r="H306">
            <v>0</v>
          </cell>
          <cell r="K306">
            <v>4.04</v>
          </cell>
          <cell r="L306">
            <v>4.04</v>
          </cell>
          <cell r="M306">
            <v>5.25</v>
          </cell>
        </row>
        <row r="307">
          <cell r="C307">
            <v>7001100038</v>
          </cell>
          <cell r="D307" t="str">
            <v>Demolição de coberta com telhas onduladas de fibrocimento incluindo retirada das telhas e da estrutura de madeira.</v>
          </cell>
          <cell r="E307" t="str">
            <v>M²</v>
          </cell>
          <cell r="F307">
            <v>0</v>
          </cell>
          <cell r="G307">
            <v>1.69</v>
          </cell>
          <cell r="H307">
            <v>0</v>
          </cell>
          <cell r="K307">
            <v>1.69</v>
          </cell>
          <cell r="L307">
            <v>1.69</v>
          </cell>
          <cell r="M307">
            <v>2.2000000000000002</v>
          </cell>
        </row>
        <row r="308">
          <cell r="C308">
            <v>7001100039</v>
          </cell>
          <cell r="D308" t="str">
            <v>Demolição de coberta com telhas cerâmicas incluindo retirada das telhas e da estrutura de madeira.</v>
          </cell>
          <cell r="E308" t="str">
            <v>M²</v>
          </cell>
          <cell r="F308">
            <v>0</v>
          </cell>
          <cell r="G308">
            <v>12.8</v>
          </cell>
          <cell r="H308">
            <v>0</v>
          </cell>
          <cell r="I308">
            <v>0</v>
          </cell>
          <cell r="J308">
            <v>0</v>
          </cell>
          <cell r="K308">
            <v>12.8</v>
          </cell>
          <cell r="L308">
            <v>12.8</v>
          </cell>
          <cell r="M308">
            <v>16.64</v>
          </cell>
        </row>
        <row r="309">
          <cell r="K309">
            <v>0</v>
          </cell>
        </row>
        <row r="310">
          <cell r="D310" t="str">
            <v>DEMOLIÇÃO DE ESTRUTURA DE COBERTA</v>
          </cell>
          <cell r="K310">
            <v>0</v>
          </cell>
        </row>
        <row r="311">
          <cell r="C311">
            <v>7001100040</v>
          </cell>
          <cell r="D311" t="str">
            <v>Demolição de estrutura de madeira para telhado.</v>
          </cell>
          <cell r="E311" t="str">
            <v>M²</v>
          </cell>
          <cell r="F311">
            <v>0</v>
          </cell>
          <cell r="G311">
            <v>8.76</v>
          </cell>
          <cell r="H311">
            <v>0</v>
          </cell>
          <cell r="I311">
            <v>0</v>
          </cell>
          <cell r="J311">
            <v>0</v>
          </cell>
          <cell r="K311">
            <v>8.76</v>
          </cell>
          <cell r="L311">
            <v>8.76</v>
          </cell>
          <cell r="M311">
            <v>11.39</v>
          </cell>
        </row>
        <row r="312">
          <cell r="C312">
            <v>7001100041</v>
          </cell>
          <cell r="D312" t="str">
            <v>Demolição de estrutura metalica para telhado ( desmontagem ).</v>
          </cell>
          <cell r="E312" t="str">
            <v>M²</v>
          </cell>
          <cell r="F312">
            <v>0</v>
          </cell>
          <cell r="G312">
            <v>21.82</v>
          </cell>
          <cell r="H312">
            <v>0</v>
          </cell>
          <cell r="I312">
            <v>0</v>
          </cell>
          <cell r="J312">
            <v>0</v>
          </cell>
          <cell r="K312">
            <v>21.82</v>
          </cell>
          <cell r="L312">
            <v>21.82</v>
          </cell>
          <cell r="M312">
            <v>28.37</v>
          </cell>
        </row>
        <row r="313">
          <cell r="K313">
            <v>0</v>
          </cell>
        </row>
        <row r="314">
          <cell r="D314" t="str">
            <v>REMOÇÕES E RETIRADAS</v>
          </cell>
          <cell r="K314">
            <v>0</v>
          </cell>
        </row>
        <row r="315">
          <cell r="C315">
            <v>7001100042</v>
          </cell>
          <cell r="D315" t="str">
            <v>Remoção de louças e aparelhos sanitarios.</v>
          </cell>
          <cell r="E315" t="str">
            <v>UD</v>
          </cell>
          <cell r="F315">
            <v>0</v>
          </cell>
          <cell r="G315">
            <v>22.56</v>
          </cell>
          <cell r="H315">
            <v>0</v>
          </cell>
          <cell r="I315">
            <v>0</v>
          </cell>
          <cell r="J315">
            <v>0</v>
          </cell>
          <cell r="K315">
            <v>22.56</v>
          </cell>
          <cell r="L315">
            <v>22.56</v>
          </cell>
          <cell r="M315">
            <v>29.33</v>
          </cell>
        </row>
        <row r="316">
          <cell r="C316">
            <v>7001100043</v>
          </cell>
          <cell r="D316" t="str">
            <v>Remoção de pisos em placas de paviflex.</v>
          </cell>
          <cell r="E316" t="str">
            <v>M²</v>
          </cell>
          <cell r="F316">
            <v>0</v>
          </cell>
          <cell r="G316">
            <v>5.25</v>
          </cell>
          <cell r="H316">
            <v>0</v>
          </cell>
          <cell r="I316">
            <v>0</v>
          </cell>
          <cell r="J316">
            <v>0</v>
          </cell>
          <cell r="K316">
            <v>5.25</v>
          </cell>
          <cell r="L316">
            <v>5.25</v>
          </cell>
          <cell r="M316">
            <v>6.83</v>
          </cell>
        </row>
        <row r="317">
          <cell r="C317">
            <v>7001100044</v>
          </cell>
          <cell r="D317" t="str">
            <v>Remoção de tubos e conexões prediais.</v>
          </cell>
          <cell r="E317" t="str">
            <v>M</v>
          </cell>
          <cell r="F317">
            <v>0</v>
          </cell>
          <cell r="G317">
            <v>20.78</v>
          </cell>
          <cell r="H317">
            <v>0</v>
          </cell>
          <cell r="I317">
            <v>0</v>
          </cell>
          <cell r="J317">
            <v>0</v>
          </cell>
          <cell r="K317">
            <v>20.78</v>
          </cell>
          <cell r="L317">
            <v>20.78</v>
          </cell>
          <cell r="M317">
            <v>27.01</v>
          </cell>
        </row>
        <row r="318">
          <cell r="C318">
            <v>7001100045</v>
          </cell>
          <cell r="D318" t="str">
            <v>Retirada de luminárias.</v>
          </cell>
          <cell r="E318" t="str">
            <v>UD</v>
          </cell>
          <cell r="F318">
            <v>0</v>
          </cell>
          <cell r="G318">
            <v>15.45</v>
          </cell>
          <cell r="H318">
            <v>0</v>
          </cell>
          <cell r="I318">
            <v>0</v>
          </cell>
          <cell r="J318">
            <v>0</v>
          </cell>
          <cell r="K318">
            <v>15.45</v>
          </cell>
          <cell r="L318">
            <v>15.45</v>
          </cell>
          <cell r="M318">
            <v>20.09</v>
          </cell>
        </row>
        <row r="319">
          <cell r="C319">
            <v>7001100046</v>
          </cell>
          <cell r="D319" t="str">
            <v>Retirada de ponto de luz ou tomada.</v>
          </cell>
          <cell r="E319" t="str">
            <v>UD</v>
          </cell>
          <cell r="F319">
            <v>0</v>
          </cell>
          <cell r="G319">
            <v>10.3</v>
          </cell>
          <cell r="H319">
            <v>0</v>
          </cell>
          <cell r="I319">
            <v>0</v>
          </cell>
          <cell r="J319">
            <v>0</v>
          </cell>
          <cell r="K319">
            <v>10.3</v>
          </cell>
          <cell r="L319">
            <v>10.3</v>
          </cell>
          <cell r="M319">
            <v>13.39</v>
          </cell>
        </row>
        <row r="320">
          <cell r="C320">
            <v>7001100047</v>
          </cell>
          <cell r="D320" t="str">
            <v>Retirada de telhas onduladas e/ou de perfis trapezoidais de fibrocimento, de alumínio e de plástico.</v>
          </cell>
          <cell r="E320" t="str">
            <v>UD</v>
          </cell>
          <cell r="F320">
            <v>0</v>
          </cell>
          <cell r="G320">
            <v>2.37</v>
          </cell>
          <cell r="H320">
            <v>0</v>
          </cell>
          <cell r="I320">
            <v>0</v>
          </cell>
          <cell r="J320">
            <v>0</v>
          </cell>
          <cell r="K320">
            <v>2.37</v>
          </cell>
          <cell r="L320">
            <v>2.37</v>
          </cell>
          <cell r="M320">
            <v>3.08</v>
          </cell>
        </row>
        <row r="321">
          <cell r="C321">
            <v>7001100048</v>
          </cell>
          <cell r="D321" t="str">
            <v>Retirada de madeiramento de telhado em tesoura para telhas cerâmicas vão livre.</v>
          </cell>
          <cell r="E321" t="str">
            <v>M²</v>
          </cell>
          <cell r="F321">
            <v>0</v>
          </cell>
          <cell r="G321">
            <v>7.61</v>
          </cell>
          <cell r="H321">
            <v>0</v>
          </cell>
          <cell r="I321">
            <v>0</v>
          </cell>
          <cell r="J321">
            <v>0</v>
          </cell>
          <cell r="K321">
            <v>7.61</v>
          </cell>
          <cell r="L321">
            <v>7.61</v>
          </cell>
          <cell r="M321">
            <v>9.89</v>
          </cell>
        </row>
        <row r="322">
          <cell r="C322">
            <v>7001100049</v>
          </cell>
          <cell r="D322" t="str">
            <v>Retirada de madeiramento de telhado em tesoura ou pontaletado para telhas cerâmicas sobre o forro.</v>
          </cell>
          <cell r="E322" t="str">
            <v>M²</v>
          </cell>
          <cell r="F322">
            <v>0</v>
          </cell>
          <cell r="G322">
            <v>4.16</v>
          </cell>
          <cell r="H322">
            <v>0</v>
          </cell>
          <cell r="I322">
            <v>0</v>
          </cell>
          <cell r="J322">
            <v>0</v>
          </cell>
          <cell r="K322">
            <v>4.16</v>
          </cell>
          <cell r="L322">
            <v>4.16</v>
          </cell>
          <cell r="M322">
            <v>5.41</v>
          </cell>
        </row>
        <row r="323">
          <cell r="C323">
            <v>7001100050</v>
          </cell>
          <cell r="D323" t="str">
            <v>Retirada de cumeeira e espigões de concreto armado.</v>
          </cell>
          <cell r="E323" t="str">
            <v>M</v>
          </cell>
          <cell r="F323">
            <v>0</v>
          </cell>
          <cell r="G323">
            <v>2.97</v>
          </cell>
          <cell r="H323">
            <v>0</v>
          </cell>
          <cell r="I323">
            <v>0</v>
          </cell>
          <cell r="J323">
            <v>0</v>
          </cell>
          <cell r="K323">
            <v>2.97</v>
          </cell>
          <cell r="L323">
            <v>2.97</v>
          </cell>
          <cell r="M323">
            <v>3.86</v>
          </cell>
        </row>
        <row r="324">
          <cell r="C324">
            <v>7001100051</v>
          </cell>
          <cell r="D324" t="str">
            <v>Retirada de cumeeira e espigões cerâmicos.</v>
          </cell>
          <cell r="E324" t="str">
            <v>M</v>
          </cell>
          <cell r="F324">
            <v>0</v>
          </cell>
          <cell r="G324">
            <v>1.79</v>
          </cell>
          <cell r="H324">
            <v>0</v>
          </cell>
          <cell r="I324">
            <v>0</v>
          </cell>
          <cell r="J324">
            <v>0</v>
          </cell>
          <cell r="K324">
            <v>1.79</v>
          </cell>
          <cell r="L324">
            <v>1.79</v>
          </cell>
          <cell r="M324">
            <v>2.33</v>
          </cell>
        </row>
        <row r="325">
          <cell r="C325">
            <v>7001100052</v>
          </cell>
          <cell r="D325" t="str">
            <v>Retirada de esquadrias metálicas ou de madeira.</v>
          </cell>
          <cell r="E325" t="str">
            <v>M²</v>
          </cell>
          <cell r="F325">
            <v>0</v>
          </cell>
          <cell r="G325">
            <v>3.37</v>
          </cell>
          <cell r="H325">
            <v>0</v>
          </cell>
          <cell r="I325">
            <v>0</v>
          </cell>
          <cell r="J325">
            <v>0</v>
          </cell>
          <cell r="K325">
            <v>3.37</v>
          </cell>
          <cell r="L325">
            <v>3.37</v>
          </cell>
          <cell r="M325">
            <v>4.38</v>
          </cell>
        </row>
        <row r="326">
          <cell r="C326">
            <v>7001100053</v>
          </cell>
          <cell r="D326" t="str">
            <v>Retirada de portas, janelas ou caixilhos, inclusive batentes.</v>
          </cell>
          <cell r="E326" t="str">
            <v>M²</v>
          </cell>
          <cell r="F326">
            <v>0</v>
          </cell>
          <cell r="G326">
            <v>4.04</v>
          </cell>
          <cell r="H326">
            <v>0</v>
          </cell>
          <cell r="I326">
            <v>0</v>
          </cell>
          <cell r="J326">
            <v>0</v>
          </cell>
          <cell r="K326">
            <v>4.04</v>
          </cell>
          <cell r="L326">
            <v>4.04</v>
          </cell>
          <cell r="M326">
            <v>5.25</v>
          </cell>
        </row>
        <row r="327">
          <cell r="C327">
            <v>7001100054</v>
          </cell>
          <cell r="D327" t="str">
            <v>Retirada de meio fio em concreto com aproveitamento.</v>
          </cell>
          <cell r="E327" t="str">
            <v>M</v>
          </cell>
          <cell r="F327">
            <v>0</v>
          </cell>
          <cell r="G327">
            <v>33.36</v>
          </cell>
          <cell r="H327">
            <v>0</v>
          </cell>
          <cell r="I327">
            <v>0</v>
          </cell>
          <cell r="J327">
            <v>0</v>
          </cell>
          <cell r="K327">
            <v>33.36</v>
          </cell>
          <cell r="L327">
            <v>33.36</v>
          </cell>
          <cell r="M327">
            <v>43.37</v>
          </cell>
        </row>
        <row r="328">
          <cell r="K328">
            <v>0</v>
          </cell>
        </row>
        <row r="329">
          <cell r="D329" t="str">
            <v>ALVENARIAS</v>
          </cell>
          <cell r="K329">
            <v>0</v>
          </cell>
        </row>
        <row r="330">
          <cell r="K330">
            <v>0</v>
          </cell>
        </row>
        <row r="331">
          <cell r="D331" t="str">
            <v>TIJOLOS FURADOS</v>
          </cell>
          <cell r="K331">
            <v>0</v>
          </cell>
        </row>
        <row r="332">
          <cell r="C332">
            <v>7001110001</v>
          </cell>
          <cell r="D332" t="str">
            <v>Alvenaria de tijolos furados assentados e rejuntados com argamassa de cimento e areia no traço 1:10 - 1/2 vez.</v>
          </cell>
          <cell r="E332" t="str">
            <v>M²</v>
          </cell>
          <cell r="F332">
            <v>0</v>
          </cell>
          <cell r="G332">
            <v>23.01</v>
          </cell>
          <cell r="H332">
            <v>8.1300000000000008</v>
          </cell>
          <cell r="I332">
            <v>0</v>
          </cell>
          <cell r="K332">
            <v>31.14</v>
          </cell>
          <cell r="L332">
            <v>31.14</v>
          </cell>
          <cell r="M332">
            <v>40.479999999999997</v>
          </cell>
        </row>
        <row r="333">
          <cell r="C333">
            <v>7001110002</v>
          </cell>
          <cell r="D333" t="str">
            <v>Alvenaria de tijolos furados assentados e rejuntados com argamassa de cimento e areia no traço 1:10 - 1 vez.</v>
          </cell>
          <cell r="E333" t="str">
            <v>M²</v>
          </cell>
          <cell r="F333">
            <v>0</v>
          </cell>
          <cell r="G333">
            <v>36.799999999999997</v>
          </cell>
          <cell r="H333">
            <v>17.14</v>
          </cell>
          <cell r="I333">
            <v>0</v>
          </cell>
          <cell r="K333">
            <v>53.94</v>
          </cell>
          <cell r="L333">
            <v>53.94</v>
          </cell>
          <cell r="M333">
            <v>70.12</v>
          </cell>
        </row>
        <row r="334">
          <cell r="C334">
            <v>7001110003</v>
          </cell>
          <cell r="D334" t="str">
            <v>Alvenaria de tijolos furados assentados e rejuntados com argamassa de cimento e areia no traço 1:10 - 1 1/2 vez.</v>
          </cell>
          <cell r="E334" t="str">
            <v>M²</v>
          </cell>
          <cell r="F334">
            <v>0</v>
          </cell>
          <cell r="G334">
            <v>58.67</v>
          </cell>
          <cell r="H334">
            <v>25.71</v>
          </cell>
          <cell r="I334">
            <v>0</v>
          </cell>
          <cell r="K334">
            <v>84.38</v>
          </cell>
          <cell r="L334">
            <v>84.38</v>
          </cell>
          <cell r="M334">
            <v>109.69</v>
          </cell>
        </row>
        <row r="335">
          <cell r="D335" t="str">
            <v>TIJOLOS MACIÇOS</v>
          </cell>
          <cell r="K335">
            <v>0</v>
          </cell>
        </row>
        <row r="336">
          <cell r="C336">
            <v>7001110004</v>
          </cell>
          <cell r="D336" t="str">
            <v>Alvenaria de tijolos maciços prensados assentados e rejuntados com argamassa de cimento e areia no traço 1:3 - 1/2 vez.</v>
          </cell>
          <cell r="E336" t="str">
            <v>M²</v>
          </cell>
          <cell r="F336">
            <v>0</v>
          </cell>
          <cell r="G336">
            <v>42.79</v>
          </cell>
          <cell r="H336">
            <v>15.32</v>
          </cell>
          <cell r="I336">
            <v>0</v>
          </cell>
          <cell r="K336">
            <v>58.11</v>
          </cell>
          <cell r="L336">
            <v>58.11</v>
          </cell>
          <cell r="M336">
            <v>75.540000000000006</v>
          </cell>
        </row>
        <row r="337">
          <cell r="C337">
            <v>7001110005</v>
          </cell>
          <cell r="D337" t="str">
            <v>Alvenaria de tijolos maciços prensados assentados e rejuntados com argamassa de cimento e areia no traço 1:3 - 1 vez.</v>
          </cell>
          <cell r="E337" t="str">
            <v>M²</v>
          </cell>
          <cell r="F337">
            <v>0</v>
          </cell>
          <cell r="G337">
            <v>71.75</v>
          </cell>
          <cell r="H337">
            <v>30.63</v>
          </cell>
          <cell r="I337">
            <v>0</v>
          </cell>
          <cell r="K337">
            <v>102.38</v>
          </cell>
          <cell r="L337">
            <v>102.38</v>
          </cell>
          <cell r="M337">
            <v>133.09</v>
          </cell>
        </row>
        <row r="338">
          <cell r="C338">
            <v>7001110030</v>
          </cell>
          <cell r="D338" t="str">
            <v>Alvenaria de tijolos maciços prensados assentados e rejuntados com argamassa de cimento e areia no traço 1:8 - 1/2 vez.</v>
          </cell>
          <cell r="E338" t="str">
            <v>M²</v>
          </cell>
          <cell r="F338">
            <v>0</v>
          </cell>
          <cell r="G338">
            <v>42.8</v>
          </cell>
          <cell r="H338">
            <v>13.18</v>
          </cell>
          <cell r="I338">
            <v>0</v>
          </cell>
          <cell r="K338">
            <v>55.98</v>
          </cell>
          <cell r="L338">
            <v>55.98</v>
          </cell>
          <cell r="M338">
            <v>72.77</v>
          </cell>
        </row>
        <row r="339">
          <cell r="C339">
            <v>7001110031</v>
          </cell>
          <cell r="D339" t="str">
            <v>Alvenaria de tijolos maciços prensados assentados e rejuntados com argamassa de cimento e areia no traço 1:8 - 1 vez.</v>
          </cell>
          <cell r="E339" t="str">
            <v>M²</v>
          </cell>
          <cell r="F339">
            <v>0</v>
          </cell>
          <cell r="G339">
            <v>71.739999999999995</v>
          </cell>
          <cell r="H339">
            <v>26.36</v>
          </cell>
          <cell r="I339">
            <v>0</v>
          </cell>
          <cell r="K339">
            <v>98.1</v>
          </cell>
          <cell r="L339">
            <v>98.1</v>
          </cell>
          <cell r="M339">
            <v>127.53</v>
          </cell>
        </row>
        <row r="340">
          <cell r="K340">
            <v>0</v>
          </cell>
        </row>
        <row r="341">
          <cell r="D341" t="str">
            <v>APARENTE</v>
          </cell>
          <cell r="K341">
            <v>0</v>
          </cell>
        </row>
        <row r="342">
          <cell r="C342">
            <v>7001110006</v>
          </cell>
          <cell r="D342" t="str">
            <v>Alvenaria de tijolos aparente ( 1/2 vez ) assentados e rejuntados com argamassa de cimento e areia no traço 1:10 - 1/2 vez.</v>
          </cell>
          <cell r="E342" t="str">
            <v>M²</v>
          </cell>
          <cell r="F342">
            <v>0</v>
          </cell>
          <cell r="G342">
            <v>38.1</v>
          </cell>
          <cell r="H342">
            <v>20.43</v>
          </cell>
          <cell r="I342">
            <v>0</v>
          </cell>
          <cell r="K342">
            <v>58.53</v>
          </cell>
          <cell r="L342">
            <v>58.53</v>
          </cell>
          <cell r="M342">
            <v>76.09</v>
          </cell>
        </row>
        <row r="343">
          <cell r="C343">
            <v>7001110007</v>
          </cell>
          <cell r="D343" t="str">
            <v>Alvenaria de pedra argamassada com argamassa de cimento e areia no traço 1:4.</v>
          </cell>
          <cell r="E343" t="str">
            <v>M³</v>
          </cell>
          <cell r="F343">
            <v>0</v>
          </cell>
          <cell r="G343">
            <v>100.93</v>
          </cell>
          <cell r="H343">
            <v>86.47</v>
          </cell>
          <cell r="I343">
            <v>0</v>
          </cell>
          <cell r="K343">
            <v>187.4</v>
          </cell>
          <cell r="L343">
            <v>187.4</v>
          </cell>
          <cell r="M343">
            <v>243.62</v>
          </cell>
        </row>
        <row r="344">
          <cell r="K344">
            <v>0</v>
          </cell>
        </row>
        <row r="345">
          <cell r="D345" t="str">
            <v>FORMAS</v>
          </cell>
          <cell r="K345">
            <v>0</v>
          </cell>
        </row>
        <row r="346">
          <cell r="C346">
            <v>7001120001</v>
          </cell>
          <cell r="D346" t="str">
            <v>Formas de compensado plastificado 12 mm inclusive escoramento.</v>
          </cell>
          <cell r="E346" t="str">
            <v>M²</v>
          </cell>
          <cell r="F346">
            <v>0</v>
          </cell>
          <cell r="G346">
            <v>16.62</v>
          </cell>
          <cell r="H346">
            <v>38.43</v>
          </cell>
          <cell r="I346">
            <v>0</v>
          </cell>
          <cell r="J346">
            <v>0</v>
          </cell>
          <cell r="K346">
            <v>55.05</v>
          </cell>
          <cell r="L346">
            <v>55.05</v>
          </cell>
          <cell r="M346">
            <v>71.569999999999993</v>
          </cell>
        </row>
        <row r="347">
          <cell r="C347">
            <v>7001120002</v>
          </cell>
          <cell r="D347" t="str">
            <v>Formas de tábua de madeira de construção.</v>
          </cell>
          <cell r="E347" t="str">
            <v>M²</v>
          </cell>
          <cell r="F347">
            <v>0</v>
          </cell>
          <cell r="G347">
            <v>18.010000000000002</v>
          </cell>
          <cell r="H347">
            <v>16.600000000000001</v>
          </cell>
          <cell r="I347">
            <v>0</v>
          </cell>
          <cell r="J347">
            <v>0</v>
          </cell>
          <cell r="K347">
            <v>34.61</v>
          </cell>
          <cell r="L347">
            <v>34.61</v>
          </cell>
          <cell r="M347">
            <v>44.99</v>
          </cell>
        </row>
        <row r="348">
          <cell r="C348">
            <v>7001120003</v>
          </cell>
          <cell r="D348" t="str">
            <v>Formas de compensado resinado de 12 mm inclusive escoramento.</v>
          </cell>
          <cell r="E348" t="str">
            <v>M²</v>
          </cell>
          <cell r="F348">
            <v>0</v>
          </cell>
          <cell r="G348">
            <v>19.38</v>
          </cell>
          <cell r="H348">
            <v>43.94</v>
          </cell>
          <cell r="I348">
            <v>0</v>
          </cell>
          <cell r="J348">
            <v>0</v>
          </cell>
          <cell r="K348">
            <v>63.32</v>
          </cell>
          <cell r="L348">
            <v>63.32</v>
          </cell>
          <cell r="M348">
            <v>82.32</v>
          </cell>
        </row>
        <row r="349">
          <cell r="C349">
            <v>7001120004</v>
          </cell>
          <cell r="D349" t="str">
            <v>Escoramento vertical de formas com pontaletes de madeira 3" x 3".</v>
          </cell>
          <cell r="E349" t="str">
            <v>M³</v>
          </cell>
          <cell r="F349">
            <v>0</v>
          </cell>
          <cell r="G349">
            <v>9.9</v>
          </cell>
          <cell r="H349">
            <v>9.0399999999999991</v>
          </cell>
          <cell r="I349">
            <v>0</v>
          </cell>
          <cell r="J349">
            <v>0</v>
          </cell>
          <cell r="K349">
            <v>18.940000000000001</v>
          </cell>
          <cell r="L349">
            <v>18.940000000000001</v>
          </cell>
          <cell r="M349">
            <v>24.62</v>
          </cell>
        </row>
        <row r="350">
          <cell r="C350">
            <v>7001120005</v>
          </cell>
          <cell r="D350" t="str">
            <v>Forma de madeira para estruturas em curva com tábua de 3ª e chapa de madeira compensada resinada ( espessura de 6 mm ).</v>
          </cell>
          <cell r="E350" t="str">
            <v>M²</v>
          </cell>
          <cell r="F350">
            <v>0</v>
          </cell>
          <cell r="G350">
            <v>34.630000000000003</v>
          </cell>
          <cell r="H350">
            <v>31.91</v>
          </cell>
          <cell r="I350">
            <v>0</v>
          </cell>
          <cell r="J350">
            <v>0</v>
          </cell>
          <cell r="K350">
            <v>66.540000000000006</v>
          </cell>
          <cell r="L350">
            <v>66.540000000000006</v>
          </cell>
          <cell r="M350">
            <v>86.5</v>
          </cell>
        </row>
        <row r="351">
          <cell r="K351">
            <v>0</v>
          </cell>
        </row>
        <row r="352">
          <cell r="D352" t="str">
            <v>ARMAÇÕES</v>
          </cell>
          <cell r="K352">
            <v>0</v>
          </cell>
        </row>
        <row r="353">
          <cell r="C353">
            <v>7001120006</v>
          </cell>
          <cell r="D353" t="str">
            <v>Ferro/corte, dobragem e colocação ( bit.média ) CA-50/60.</v>
          </cell>
          <cell r="E353" t="str">
            <v>KG</v>
          </cell>
          <cell r="F353">
            <v>0</v>
          </cell>
          <cell r="G353">
            <v>1.1000000000000001</v>
          </cell>
          <cell r="H353">
            <v>4.74</v>
          </cell>
          <cell r="I353">
            <v>0</v>
          </cell>
          <cell r="J353">
            <v>0</v>
          </cell>
          <cell r="K353">
            <v>5.84</v>
          </cell>
          <cell r="L353">
            <v>5.84</v>
          </cell>
          <cell r="M353">
            <v>7.59</v>
          </cell>
        </row>
        <row r="354">
          <cell r="K354">
            <v>0</v>
          </cell>
        </row>
        <row r="355">
          <cell r="D355" t="str">
            <v>CONCRETOS</v>
          </cell>
          <cell r="K355">
            <v>0</v>
          </cell>
        </row>
        <row r="356">
          <cell r="C356">
            <v>7001120016</v>
          </cell>
          <cell r="D356" t="str">
            <v>Concreto simples FCK = 15 MPa, dosado conforme a condição "A" da norma NBR 12655 e com consumo mínimo de cimento  300 kg/m³, para lançamento convencional.</v>
          </cell>
          <cell r="E356" t="str">
            <v>M³</v>
          </cell>
          <cell r="F356">
            <v>1.1599999999999999</v>
          </cell>
          <cell r="G356">
            <v>35.659999999999997</v>
          </cell>
          <cell r="H356">
            <v>191.62</v>
          </cell>
          <cell r="I356">
            <v>0</v>
          </cell>
          <cell r="J356">
            <v>0</v>
          </cell>
          <cell r="K356">
            <v>228.44</v>
          </cell>
          <cell r="L356">
            <v>228.44</v>
          </cell>
          <cell r="M356">
            <v>296.97000000000003</v>
          </cell>
        </row>
        <row r="357">
          <cell r="C357">
            <v>7001120007</v>
          </cell>
          <cell r="D357" t="str">
            <v>Lançamento e aplicação de concreto nas formas.</v>
          </cell>
          <cell r="E357" t="str">
            <v>M³</v>
          </cell>
          <cell r="F357">
            <v>0.06</v>
          </cell>
          <cell r="G357">
            <v>51.47</v>
          </cell>
          <cell r="H357">
            <v>0</v>
          </cell>
          <cell r="I357">
            <v>0</v>
          </cell>
          <cell r="J357">
            <v>0</v>
          </cell>
          <cell r="K357">
            <v>51.53</v>
          </cell>
          <cell r="L357">
            <v>51.53</v>
          </cell>
          <cell r="M357">
            <v>66.989999999999995</v>
          </cell>
        </row>
        <row r="358">
          <cell r="C358">
            <v>7001120017</v>
          </cell>
          <cell r="D358" t="str">
            <v>Concreto simples FCK = 15 MPa, dosado conforme a condição "B" da norma NBR 12655 e com consumo de cimento mínimo 300 kg/m³, para lançamento convencional.</v>
          </cell>
          <cell r="E358" t="str">
            <v>M³</v>
          </cell>
          <cell r="F358">
            <v>1.1599999999999999</v>
          </cell>
          <cell r="G358">
            <v>35.659999999999997</v>
          </cell>
          <cell r="H358">
            <v>191.21</v>
          </cell>
          <cell r="I358">
            <v>0</v>
          </cell>
          <cell r="J358">
            <v>0</v>
          </cell>
          <cell r="K358">
            <v>228.03</v>
          </cell>
          <cell r="L358">
            <v>228.03</v>
          </cell>
          <cell r="M358">
            <v>296.44</v>
          </cell>
        </row>
        <row r="359">
          <cell r="C359">
            <v>7001120008</v>
          </cell>
          <cell r="D359" t="str">
            <v>Concreto simples no traço  1:3:5 preparo.</v>
          </cell>
          <cell r="E359" t="str">
            <v>M³</v>
          </cell>
          <cell r="F359">
            <v>2.36</v>
          </cell>
          <cell r="G359">
            <v>23.77</v>
          </cell>
          <cell r="H359">
            <v>173.68</v>
          </cell>
          <cell r="I359">
            <v>0</v>
          </cell>
          <cell r="J359">
            <v>0</v>
          </cell>
          <cell r="K359">
            <v>199.81</v>
          </cell>
          <cell r="L359">
            <v>199.81</v>
          </cell>
          <cell r="M359">
            <v>259.75</v>
          </cell>
        </row>
        <row r="360">
          <cell r="C360">
            <v>7001120009</v>
          </cell>
          <cell r="D360" t="str">
            <v>Concreto simples no traço  1:3:6 preparo.</v>
          </cell>
          <cell r="E360" t="str">
            <v>M³</v>
          </cell>
          <cell r="F360">
            <v>2.36</v>
          </cell>
          <cell r="G360">
            <v>23.77</v>
          </cell>
          <cell r="H360">
            <v>174.15</v>
          </cell>
          <cell r="I360">
            <v>0</v>
          </cell>
          <cell r="J360">
            <v>0</v>
          </cell>
          <cell r="K360">
            <v>200.28</v>
          </cell>
          <cell r="L360">
            <v>200.28</v>
          </cell>
          <cell r="M360">
            <v>260.36</v>
          </cell>
        </row>
        <row r="361">
          <cell r="C361">
            <v>7001120064</v>
          </cell>
          <cell r="D361" t="str">
            <v>Concreto magro no traço  1:4:8 preparo e lançamento.</v>
          </cell>
          <cell r="E361" t="str">
            <v>M³</v>
          </cell>
          <cell r="F361">
            <v>1.1599999999999999</v>
          </cell>
          <cell r="G361">
            <v>87.13</v>
          </cell>
          <cell r="H361">
            <v>162.66999999999999</v>
          </cell>
          <cell r="I361">
            <v>0</v>
          </cell>
          <cell r="J361">
            <v>0</v>
          </cell>
          <cell r="K361">
            <v>250.96</v>
          </cell>
          <cell r="L361">
            <v>250.96</v>
          </cell>
          <cell r="M361">
            <v>326.25</v>
          </cell>
        </row>
        <row r="362">
          <cell r="C362">
            <v>7001120011</v>
          </cell>
          <cell r="D362" t="str">
            <v>Concreto ciclópico composto de concreto simples com FCK &gt;= 15 Mpa, controle "C" e 30% de pedra rachão.</v>
          </cell>
          <cell r="E362" t="str">
            <v>M³</v>
          </cell>
          <cell r="F362">
            <v>0.81</v>
          </cell>
          <cell r="G362">
            <v>90.05</v>
          </cell>
          <cell r="H362">
            <v>158.76</v>
          </cell>
          <cell r="I362">
            <v>0</v>
          </cell>
          <cell r="K362">
            <v>249.62</v>
          </cell>
          <cell r="L362">
            <v>249.62</v>
          </cell>
          <cell r="M362">
            <v>324.51</v>
          </cell>
        </row>
        <row r="363">
          <cell r="C363">
            <v>7001120015</v>
          </cell>
          <cell r="D363" t="str">
            <v>Concreto simples com forma composto de: concreto simples FCK = 15 MPa, dosado conforme a condição "C" da norma NBR 12655 e com consumo mínimo de cimento  350 kg/m³ e de forma de tábua de madeira de construção.</v>
          </cell>
          <cell r="E363" t="str">
            <v>M³</v>
          </cell>
          <cell r="F363">
            <v>1.22</v>
          </cell>
          <cell r="G363">
            <v>213.2</v>
          </cell>
          <cell r="H363">
            <v>324.91000000000003</v>
          </cell>
          <cell r="I363">
            <v>0</v>
          </cell>
          <cell r="K363">
            <v>539.33000000000004</v>
          </cell>
          <cell r="L363">
            <v>539.33000000000004</v>
          </cell>
          <cell r="M363">
            <v>701.13</v>
          </cell>
        </row>
        <row r="364">
          <cell r="C364">
            <v>7001120012</v>
          </cell>
          <cell r="D364" t="str">
            <v>Concreto simples FCK = 10 MPa, dosado conforme a condição "A" da norma NBR 12655 e com consumo mínimo de cimento 250 kg/m³, para lançamento convencional.</v>
          </cell>
          <cell r="E364" t="str">
            <v>M³</v>
          </cell>
          <cell r="F364">
            <v>1.1599999999999999</v>
          </cell>
          <cell r="G364">
            <v>35.659999999999997</v>
          </cell>
          <cell r="H364">
            <v>175.3</v>
          </cell>
          <cell r="I364">
            <v>0</v>
          </cell>
          <cell r="J364">
            <v>0</v>
          </cell>
          <cell r="K364">
            <v>212.12</v>
          </cell>
          <cell r="L364">
            <v>212.12</v>
          </cell>
          <cell r="M364">
            <v>275.76</v>
          </cell>
        </row>
        <row r="365">
          <cell r="C365">
            <v>7001120013</v>
          </cell>
          <cell r="D365" t="str">
            <v>Concreto simples FCK = 10 MPa, dosado conforme a condição "B" da norma NBR 12655 e com consumo de cimento mínimo 250 kg/m³, para lançamento convencional.</v>
          </cell>
          <cell r="E365" t="str">
            <v>M³</v>
          </cell>
          <cell r="F365">
            <v>1.1599999999999999</v>
          </cell>
          <cell r="G365">
            <v>35.659999999999997</v>
          </cell>
          <cell r="H365">
            <v>174.93</v>
          </cell>
          <cell r="I365">
            <v>0</v>
          </cell>
          <cell r="J365">
            <v>0</v>
          </cell>
          <cell r="K365">
            <v>211.75</v>
          </cell>
          <cell r="L365">
            <v>211.75</v>
          </cell>
          <cell r="M365">
            <v>275.27999999999997</v>
          </cell>
        </row>
        <row r="366">
          <cell r="C366">
            <v>7001120024</v>
          </cell>
          <cell r="D366" t="str">
            <v>Concreto simples FCK = 25 MPa, dosado conforme a condição "A" da norma NBR 12655 e com consumo mínimo de cimento 400 kg/m³, para lançamento convencional.</v>
          </cell>
          <cell r="E366" t="str">
            <v>M³</v>
          </cell>
          <cell r="F366">
            <v>1.1599999999999999</v>
          </cell>
          <cell r="G366">
            <v>35.659999999999997</v>
          </cell>
          <cell r="H366">
            <v>222.43</v>
          </cell>
          <cell r="I366">
            <v>0</v>
          </cell>
          <cell r="J366">
            <v>0</v>
          </cell>
          <cell r="K366">
            <v>259.25</v>
          </cell>
          <cell r="L366">
            <v>259.25</v>
          </cell>
          <cell r="M366">
            <v>337.03</v>
          </cell>
        </row>
        <row r="367">
          <cell r="C367">
            <v>7001120025</v>
          </cell>
          <cell r="D367" t="str">
            <v xml:space="preserve">Concreto FCK 25 MPa pré-fabricado, bombeado, consumo mínimo de cimento 400 kg/m³ ( preparo e lançamento ).                           </v>
          </cell>
          <cell r="E367" t="str">
            <v>M³</v>
          </cell>
          <cell r="F367">
            <v>0.13</v>
          </cell>
          <cell r="G367">
            <v>8.7799999999999994</v>
          </cell>
          <cell r="H367">
            <v>252.5</v>
          </cell>
          <cell r="I367">
            <v>0</v>
          </cell>
          <cell r="J367">
            <v>0</v>
          </cell>
          <cell r="K367">
            <v>261.41000000000003</v>
          </cell>
          <cell r="L367">
            <v>261.41000000000003</v>
          </cell>
          <cell r="M367">
            <v>339.83</v>
          </cell>
        </row>
        <row r="368">
          <cell r="C368">
            <v>7001120026</v>
          </cell>
          <cell r="D368" t="str">
            <v>Concreto armado FCK 25 MPa,  controle "A" e com consumo mínimo de cimento 400 kg/m³, com forma de compensado resinado e escoramento ( preparo e lançamento ).</v>
          </cell>
          <cell r="E368" t="str">
            <v>M³</v>
          </cell>
          <cell r="F368">
            <v>1.22</v>
          </cell>
          <cell r="G368">
            <v>352.17</v>
          </cell>
          <cell r="H368">
            <v>1047.95</v>
          </cell>
          <cell r="I368">
            <v>0</v>
          </cell>
          <cell r="K368">
            <v>1401.34</v>
          </cell>
          <cell r="L368">
            <v>1401.34</v>
          </cell>
          <cell r="M368">
            <v>1821.74</v>
          </cell>
        </row>
        <row r="369">
          <cell r="C369">
            <v>7001120018</v>
          </cell>
          <cell r="D369" t="str">
            <v xml:space="preserve">Concreto 15 MPa pré-fabricado bombeado consumo mínimo de cimento 300 kg/m³ ( preparo e lançamento ).                         </v>
          </cell>
          <cell r="E369" t="str">
            <v>M³</v>
          </cell>
          <cell r="F369">
            <v>0.13</v>
          </cell>
          <cell r="G369">
            <v>8.7799999999999994</v>
          </cell>
          <cell r="H369">
            <v>223.33</v>
          </cell>
          <cell r="I369">
            <v>0</v>
          </cell>
          <cell r="J369">
            <v>0</v>
          </cell>
          <cell r="K369">
            <v>232.24</v>
          </cell>
          <cell r="L369">
            <v>232.24</v>
          </cell>
          <cell r="M369">
            <v>301.91000000000003</v>
          </cell>
        </row>
        <row r="370">
          <cell r="C370">
            <v>7001120020</v>
          </cell>
          <cell r="D370" t="str">
            <v xml:space="preserve">Concreto simples FCK = 20 MPa, dosado conforme a condição "A" da norma NBR 12655 e com consumo mínimo de cimento 350 kg/m³, para lançamento convencional.                                                                                 </v>
          </cell>
          <cell r="E370" t="str">
            <v>M³</v>
          </cell>
          <cell r="F370">
            <v>1.1599999999999999</v>
          </cell>
          <cell r="G370">
            <v>35.659999999999997</v>
          </cell>
          <cell r="H370">
            <v>207.45</v>
          </cell>
          <cell r="I370">
            <v>0</v>
          </cell>
          <cell r="J370">
            <v>0</v>
          </cell>
          <cell r="K370">
            <v>244.27</v>
          </cell>
          <cell r="L370">
            <v>244.27</v>
          </cell>
          <cell r="M370">
            <v>317.55</v>
          </cell>
        </row>
        <row r="371">
          <cell r="C371">
            <v>7001120021</v>
          </cell>
          <cell r="D371" t="str">
            <v>Concreto simples FCK = 20 MPa, dosado conforme a condição "B" da norma NBR 12655 e com consumo de cimento mínimo 350  kg/m³, para lançamento convencional.</v>
          </cell>
          <cell r="E371" t="str">
            <v>M³</v>
          </cell>
          <cell r="F371">
            <v>1.1599999999999999</v>
          </cell>
          <cell r="G371">
            <v>35.659999999999997</v>
          </cell>
          <cell r="H371">
            <v>207.45</v>
          </cell>
          <cell r="I371">
            <v>0</v>
          </cell>
          <cell r="J371">
            <v>0</v>
          </cell>
          <cell r="K371">
            <v>244.27</v>
          </cell>
          <cell r="L371">
            <v>244.27</v>
          </cell>
          <cell r="M371">
            <v>317.55</v>
          </cell>
        </row>
        <row r="372">
          <cell r="C372">
            <v>7001120022</v>
          </cell>
          <cell r="D372" t="str">
            <v xml:space="preserve">Concreto FCK 20 MPa pre-fabricado bombeado consumo mínimo de cimento 350 kg/m³ ( preparo e lancamento ).                   </v>
          </cell>
          <cell r="E372" t="str">
            <v>M³</v>
          </cell>
          <cell r="F372">
            <v>0.13</v>
          </cell>
          <cell r="G372">
            <v>8.7799999999999994</v>
          </cell>
          <cell r="H372">
            <v>190</v>
          </cell>
          <cell r="I372">
            <v>0</v>
          </cell>
          <cell r="J372">
            <v>0</v>
          </cell>
          <cell r="K372">
            <v>198.91</v>
          </cell>
          <cell r="L372">
            <v>198.91</v>
          </cell>
          <cell r="M372">
            <v>258.58</v>
          </cell>
        </row>
        <row r="373">
          <cell r="C373">
            <v>7001120027</v>
          </cell>
          <cell r="D373" t="str">
            <v>Concreto simples FCK = 30 MPa, dosado conforme a condição "A" da norma NBR 12655 e com consumo mínimo de cimento 450 kg/m³, para lançamento convencional.</v>
          </cell>
          <cell r="E373" t="str">
            <v>M³</v>
          </cell>
          <cell r="F373">
            <v>1.1599999999999999</v>
          </cell>
          <cell r="G373">
            <v>35.659999999999997</v>
          </cell>
          <cell r="H373">
            <v>240.05</v>
          </cell>
          <cell r="I373">
            <v>0</v>
          </cell>
          <cell r="J373">
            <v>0</v>
          </cell>
          <cell r="K373">
            <v>276.87</v>
          </cell>
          <cell r="L373">
            <v>276.87</v>
          </cell>
          <cell r="M373">
            <v>359.93</v>
          </cell>
        </row>
        <row r="374">
          <cell r="C374">
            <v>7001120028</v>
          </cell>
          <cell r="D374" t="str">
            <v xml:space="preserve">Concreto armado FCK 30 MPa,  controle "A" e com consumo mínimo de cimento 450 kg/m³, com forma de compensado resinado e escoramento ( preparo e lançamento ). </v>
          </cell>
          <cell r="E374" t="str">
            <v>M³</v>
          </cell>
          <cell r="F374">
            <v>1.22</v>
          </cell>
          <cell r="G374">
            <v>352.17</v>
          </cell>
          <cell r="H374">
            <v>1065.57</v>
          </cell>
          <cell r="I374">
            <v>0</v>
          </cell>
          <cell r="K374">
            <v>1418.96</v>
          </cell>
          <cell r="L374">
            <v>1418.96</v>
          </cell>
          <cell r="M374">
            <v>1844.65</v>
          </cell>
        </row>
        <row r="375">
          <cell r="C375">
            <v>7001120029</v>
          </cell>
          <cell r="D375" t="str">
            <v>Concreto simples FCK = 35 MPa, dosado conforme a condição "A" da norma NBR 12655 e com consumo mínimo de cimento 500 kg/m³, para lançamento convencional.</v>
          </cell>
          <cell r="E375" t="str">
            <v>M³</v>
          </cell>
          <cell r="F375">
            <v>1.1599999999999999</v>
          </cell>
          <cell r="G375">
            <v>35.659999999999997</v>
          </cell>
          <cell r="H375">
            <v>255.92</v>
          </cell>
          <cell r="I375">
            <v>0</v>
          </cell>
          <cell r="J375">
            <v>0</v>
          </cell>
          <cell r="K375">
            <v>292.74</v>
          </cell>
          <cell r="L375">
            <v>292.74</v>
          </cell>
          <cell r="M375">
            <v>380.56</v>
          </cell>
        </row>
        <row r="376">
          <cell r="C376">
            <v>7001120030</v>
          </cell>
          <cell r="D376" t="str">
            <v>Concreto armado FCK 35 MPa,  controle "A" e com consumo mínimo de cimento 500 kg/m³, com forma de compensado resinado e escoramento ( preparo e lançamento ).</v>
          </cell>
          <cell r="E376" t="str">
            <v>M³</v>
          </cell>
          <cell r="F376">
            <v>1.22</v>
          </cell>
          <cell r="G376">
            <v>352.17</v>
          </cell>
          <cell r="H376">
            <v>1081.44</v>
          </cell>
          <cell r="I376">
            <v>0</v>
          </cell>
          <cell r="K376">
            <v>1434.83</v>
          </cell>
          <cell r="L376">
            <v>1434.83</v>
          </cell>
          <cell r="M376">
            <v>1865.28</v>
          </cell>
        </row>
        <row r="377">
          <cell r="C377">
            <v>7001120031</v>
          </cell>
          <cell r="D377" t="str">
            <v>Concreto simples FCK = 40 MPa, dosado conforme a condição "A" da norma NBR 12655 e com consumo mínimo de cimento 533 kg/m³, para lançamento convencional.</v>
          </cell>
          <cell r="E377" t="str">
            <v>M³</v>
          </cell>
          <cell r="F377">
            <v>1.1599999999999999</v>
          </cell>
          <cell r="G377">
            <v>35.659999999999997</v>
          </cell>
          <cell r="H377">
            <v>265.62</v>
          </cell>
          <cell r="I377">
            <v>0</v>
          </cell>
          <cell r="J377">
            <v>0</v>
          </cell>
          <cell r="K377">
            <v>302.44</v>
          </cell>
          <cell r="L377">
            <v>302.44</v>
          </cell>
          <cell r="M377">
            <v>393.17</v>
          </cell>
        </row>
        <row r="378">
          <cell r="C378">
            <v>7001120032</v>
          </cell>
          <cell r="D378" t="str">
            <v>Concreto armado aparente FCK 40 MPa, controle "A" com consumo mínimo de cimento de 533 kg/m³, com forma de compensado plastificado e escoramento ( preparo e lançamento ). Utilizado em paredes de reservatórios, estações de tratamento de água, estações de t</v>
          </cell>
          <cell r="E378" t="str">
            <v>M³</v>
          </cell>
          <cell r="F378">
            <v>1.22</v>
          </cell>
          <cell r="G378">
            <v>379.95</v>
          </cell>
          <cell r="H378">
            <v>1162.3499999999999</v>
          </cell>
          <cell r="I378">
            <v>0</v>
          </cell>
          <cell r="K378">
            <v>1543.52</v>
          </cell>
          <cell r="L378">
            <v>1543.52</v>
          </cell>
          <cell r="M378">
            <v>2006.58</v>
          </cell>
        </row>
        <row r="379">
          <cell r="C379">
            <v>7001120033</v>
          </cell>
          <cell r="D379" t="str">
            <v xml:space="preserve">Concreto armado FCK 40 MPa,  controle "A" e com consumo mínimo de cimento 533 kg/m³, com forma de compensado resinado e escoramento ( preparo e lançamento ). </v>
          </cell>
          <cell r="E379" t="str">
            <v>M³</v>
          </cell>
          <cell r="F379">
            <v>1.22</v>
          </cell>
          <cell r="G379">
            <v>410.31</v>
          </cell>
          <cell r="H379">
            <v>1222.96</v>
          </cell>
          <cell r="I379">
            <v>0</v>
          </cell>
          <cell r="K379">
            <v>1634.49</v>
          </cell>
          <cell r="L379">
            <v>1634.49</v>
          </cell>
          <cell r="M379">
            <v>2124.84</v>
          </cell>
        </row>
        <row r="380">
          <cell r="C380">
            <v>7001120014</v>
          </cell>
          <cell r="D380" t="str">
            <v>Concreto simples FCK &gt;= 10 MPa, dosagem empírica com consumo mínimo de cimento 300 kg/m³, para lançamento convencional.</v>
          </cell>
          <cell r="E380" t="str">
            <v>M³</v>
          </cell>
          <cell r="F380">
            <v>1.1599999999999999</v>
          </cell>
          <cell r="G380">
            <v>35.659999999999997</v>
          </cell>
          <cell r="H380">
            <v>192.43</v>
          </cell>
          <cell r="I380">
            <v>0</v>
          </cell>
          <cell r="J380">
            <v>0</v>
          </cell>
          <cell r="K380">
            <v>229.25</v>
          </cell>
          <cell r="L380">
            <v>229.25</v>
          </cell>
          <cell r="M380">
            <v>298.02999999999997</v>
          </cell>
        </row>
        <row r="381">
          <cell r="C381">
            <v>7001120019</v>
          </cell>
          <cell r="D381" t="str">
            <v>Concreto simples FCK &gt;= 15 MPa, dosado conforme a condição "C" da norma NBR 12655 e com consumo mínimo de cimento 350 kg/m³, para lançamento convencional.</v>
          </cell>
          <cell r="E381" t="str">
            <v>M³</v>
          </cell>
          <cell r="F381">
            <v>1.1599999999999999</v>
          </cell>
          <cell r="G381">
            <v>35.659999999999997</v>
          </cell>
          <cell r="H381">
            <v>208.71</v>
          </cell>
          <cell r="I381">
            <v>0</v>
          </cell>
          <cell r="J381">
            <v>0</v>
          </cell>
          <cell r="K381">
            <v>245.53</v>
          </cell>
          <cell r="L381">
            <v>245.53</v>
          </cell>
          <cell r="M381">
            <v>319.19</v>
          </cell>
        </row>
        <row r="382">
          <cell r="C382">
            <v>7001120034</v>
          </cell>
          <cell r="D382" t="str">
            <v xml:space="preserve">Concreto compactado a rolo FCK = 8,0 MPa, consumo mínimo de cimento 80 kg para produção de 100 m³/h.                     </v>
          </cell>
          <cell r="E382" t="str">
            <v>M³</v>
          </cell>
          <cell r="F382">
            <v>5.25</v>
          </cell>
          <cell r="G382">
            <v>0.68</v>
          </cell>
          <cell r="H382">
            <v>111.34</v>
          </cell>
          <cell r="I382">
            <v>0</v>
          </cell>
          <cell r="J382">
            <v>0</v>
          </cell>
          <cell r="K382">
            <v>117.27</v>
          </cell>
          <cell r="L382">
            <v>117.27</v>
          </cell>
          <cell r="M382">
            <v>152.44999999999999</v>
          </cell>
        </row>
        <row r="383">
          <cell r="C383">
            <v>7001120035</v>
          </cell>
          <cell r="D383" t="str">
            <v>Concreto compactado a rolo FCK = 8,0 MPa, consumo mínimo de cimento 80 kg para produção de 80 m³/h.</v>
          </cell>
          <cell r="E383" t="str">
            <v>M³</v>
          </cell>
          <cell r="F383">
            <v>6.58</v>
          </cell>
          <cell r="G383">
            <v>0.72</v>
          </cell>
          <cell r="H383">
            <v>111.34</v>
          </cell>
          <cell r="I383">
            <v>0</v>
          </cell>
          <cell r="J383">
            <v>0</v>
          </cell>
          <cell r="K383">
            <v>118.64</v>
          </cell>
          <cell r="L383">
            <v>118.64</v>
          </cell>
          <cell r="M383">
            <v>154.22999999999999</v>
          </cell>
        </row>
        <row r="384">
          <cell r="C384">
            <v>7001120036</v>
          </cell>
          <cell r="D384" t="str">
            <v>Concreto compactado a rolo FCK = 8,0 MPa, consumo mínimo de cimento 80 kg para produção de 60 m³/h.</v>
          </cell>
          <cell r="E384" t="str">
            <v>M³</v>
          </cell>
          <cell r="F384">
            <v>8.3000000000000007</v>
          </cell>
          <cell r="G384">
            <v>0.93</v>
          </cell>
          <cell r="H384">
            <v>111.34</v>
          </cell>
          <cell r="I384">
            <v>0</v>
          </cell>
          <cell r="J384">
            <v>0</v>
          </cell>
          <cell r="K384">
            <v>120.57</v>
          </cell>
          <cell r="L384">
            <v>120.57</v>
          </cell>
          <cell r="M384">
            <v>156.74</v>
          </cell>
        </row>
        <row r="385">
          <cell r="C385">
            <v>7001120037</v>
          </cell>
          <cell r="D385" t="str">
            <v xml:space="preserve">Concreto compactado a rolo FCK = 8,0 MPa, consumo mínimo de cimento 80 kg para produção de 40 m³/h.                      </v>
          </cell>
          <cell r="E385" t="str">
            <v>M³</v>
          </cell>
          <cell r="F385">
            <v>11.96</v>
          </cell>
          <cell r="G385">
            <v>1.26</v>
          </cell>
          <cell r="H385">
            <v>111.34</v>
          </cell>
          <cell r="I385">
            <v>0</v>
          </cell>
          <cell r="J385">
            <v>0</v>
          </cell>
          <cell r="K385">
            <v>124.56</v>
          </cell>
          <cell r="L385">
            <v>124.56</v>
          </cell>
          <cell r="M385">
            <v>161.93</v>
          </cell>
        </row>
        <row r="386">
          <cell r="C386">
            <v>7001120023</v>
          </cell>
          <cell r="D386" t="str">
            <v>Concreto armado FCK 20 MPa, dosado conforme a condição "B" e com consumo de cimento mínimo 350  kg/m³, com forma de compensado resinado e escoramento ( preparo e lançamento ).</v>
          </cell>
          <cell r="E386" t="str">
            <v>M³</v>
          </cell>
          <cell r="F386">
            <v>1.22</v>
          </cell>
          <cell r="G386">
            <v>352.17</v>
          </cell>
          <cell r="H386">
            <v>1032.97</v>
          </cell>
          <cell r="I386">
            <v>0</v>
          </cell>
          <cell r="K386">
            <v>1386.36</v>
          </cell>
          <cell r="L386">
            <v>1386.36</v>
          </cell>
          <cell r="M386">
            <v>1802.27</v>
          </cell>
        </row>
        <row r="387">
          <cell r="K387">
            <v>0</v>
          </cell>
        </row>
        <row r="388">
          <cell r="D388" t="str">
            <v>LAJES</v>
          </cell>
          <cell r="K388">
            <v>0</v>
          </cell>
        </row>
        <row r="389">
          <cell r="C389">
            <v>7001120072</v>
          </cell>
          <cell r="D389" t="str">
            <v>Laje pré-moldada para forro com vão de até 3,5 m para sobrecarga de até 150 kg/m².</v>
          </cell>
          <cell r="E389" t="str">
            <v>M²</v>
          </cell>
          <cell r="F389">
            <v>0</v>
          </cell>
          <cell r="G389">
            <v>9.6999999999999993</v>
          </cell>
          <cell r="H389">
            <v>37.69</v>
          </cell>
          <cell r="I389">
            <v>0</v>
          </cell>
          <cell r="J389">
            <v>0</v>
          </cell>
          <cell r="K389">
            <v>47.39</v>
          </cell>
          <cell r="L389">
            <v>47.39</v>
          </cell>
          <cell r="M389">
            <v>61.61</v>
          </cell>
        </row>
        <row r="390">
          <cell r="C390">
            <v>7001120077</v>
          </cell>
          <cell r="D390" t="str">
            <v>Laje pré-moldada para piso, com vão de até 3,5 m para sobrecarga de até 250 kg/m².</v>
          </cell>
          <cell r="E390" t="str">
            <v>M²</v>
          </cell>
          <cell r="F390">
            <v>0</v>
          </cell>
          <cell r="G390">
            <v>10.49</v>
          </cell>
          <cell r="H390">
            <v>43.12</v>
          </cell>
          <cell r="I390">
            <v>0</v>
          </cell>
          <cell r="J390">
            <v>0</v>
          </cell>
          <cell r="K390">
            <v>53.61</v>
          </cell>
          <cell r="L390">
            <v>53.61</v>
          </cell>
          <cell r="M390">
            <v>69.69</v>
          </cell>
        </row>
        <row r="391">
          <cell r="K391">
            <v>0</v>
          </cell>
        </row>
        <row r="392">
          <cell r="D392" t="str">
            <v>ARGAMASSAS</v>
          </cell>
          <cell r="K392">
            <v>0</v>
          </cell>
        </row>
        <row r="393">
          <cell r="C393">
            <v>7001120040</v>
          </cell>
          <cell r="D393" t="str">
            <v>Argamassa de cimento e areia peneirada no traço 1:2.</v>
          </cell>
          <cell r="E393" t="str">
            <v>M³</v>
          </cell>
          <cell r="F393">
            <v>0</v>
          </cell>
          <cell r="G393">
            <v>59.43</v>
          </cell>
          <cell r="H393">
            <v>264.68</v>
          </cell>
          <cell r="I393">
            <v>0</v>
          </cell>
          <cell r="J393">
            <v>0</v>
          </cell>
          <cell r="K393">
            <v>324.11</v>
          </cell>
          <cell r="L393">
            <v>324.11</v>
          </cell>
          <cell r="M393">
            <v>421.34</v>
          </cell>
        </row>
        <row r="394">
          <cell r="C394">
            <v>7001120041</v>
          </cell>
          <cell r="D394" t="str">
            <v>Argamassa de cimento e areia peneirada no traço 1:3.</v>
          </cell>
          <cell r="E394" t="str">
            <v>M³</v>
          </cell>
          <cell r="F394">
            <v>0</v>
          </cell>
          <cell r="G394">
            <v>59.43</v>
          </cell>
          <cell r="H394">
            <v>215.09</v>
          </cell>
          <cell r="I394">
            <v>0</v>
          </cell>
          <cell r="J394">
            <v>0</v>
          </cell>
          <cell r="K394">
            <v>274.52</v>
          </cell>
          <cell r="L394">
            <v>274.52</v>
          </cell>
          <cell r="M394">
            <v>356.88</v>
          </cell>
        </row>
        <row r="395">
          <cell r="C395">
            <v>7001120042</v>
          </cell>
          <cell r="D395" t="str">
            <v>Argamassa de cimento e areia peneirada no traço 1:4.</v>
          </cell>
          <cell r="E395" t="str">
            <v>M³</v>
          </cell>
          <cell r="F395">
            <v>0</v>
          </cell>
          <cell r="G395">
            <v>59.43</v>
          </cell>
          <cell r="H395">
            <v>172.74</v>
          </cell>
          <cell r="I395">
            <v>0</v>
          </cell>
          <cell r="J395">
            <v>0</v>
          </cell>
          <cell r="K395">
            <v>232.17</v>
          </cell>
          <cell r="L395">
            <v>232.17</v>
          </cell>
          <cell r="M395">
            <v>301.82</v>
          </cell>
        </row>
        <row r="396">
          <cell r="C396">
            <v>7001120043</v>
          </cell>
          <cell r="D396" t="str">
            <v>Argamassa de cimento e areia sem peneirar no traço 1:5.</v>
          </cell>
          <cell r="E396" t="str">
            <v>M³</v>
          </cell>
          <cell r="F396">
            <v>0</v>
          </cell>
          <cell r="G396">
            <v>59.43</v>
          </cell>
          <cell r="H396">
            <v>147.19</v>
          </cell>
          <cell r="I396">
            <v>0</v>
          </cell>
          <cell r="J396">
            <v>0</v>
          </cell>
          <cell r="K396">
            <v>206.62</v>
          </cell>
          <cell r="L396">
            <v>206.62</v>
          </cell>
          <cell r="M396">
            <v>268.61</v>
          </cell>
        </row>
        <row r="397">
          <cell r="C397">
            <v>7001120044</v>
          </cell>
          <cell r="D397" t="str">
            <v>Argamassa de cimento e areia sem peneirar no traço  1:8.</v>
          </cell>
          <cell r="E397" t="str">
            <v>M³</v>
          </cell>
          <cell r="F397">
            <v>0</v>
          </cell>
          <cell r="G397">
            <v>59.43</v>
          </cell>
          <cell r="H397">
            <v>113.24</v>
          </cell>
          <cell r="I397">
            <v>0</v>
          </cell>
          <cell r="J397">
            <v>0</v>
          </cell>
          <cell r="K397">
            <v>172.67</v>
          </cell>
          <cell r="L397">
            <v>172.67</v>
          </cell>
          <cell r="M397">
            <v>224.47</v>
          </cell>
        </row>
        <row r="398">
          <cell r="C398">
            <v>7001120045</v>
          </cell>
          <cell r="D398" t="str">
            <v>Argamassa de cimento e areia sem peneirar no traço  1:10.</v>
          </cell>
          <cell r="E398" t="str">
            <v>M³</v>
          </cell>
          <cell r="F398">
            <v>0</v>
          </cell>
          <cell r="G398">
            <v>59.43</v>
          </cell>
          <cell r="H398">
            <v>100.99</v>
          </cell>
          <cell r="I398">
            <v>0</v>
          </cell>
          <cell r="J398">
            <v>0</v>
          </cell>
          <cell r="K398">
            <v>160.41999999999999</v>
          </cell>
          <cell r="L398">
            <v>160.41999999999999</v>
          </cell>
          <cell r="M398">
            <v>208.55</v>
          </cell>
        </row>
        <row r="399">
          <cell r="C399">
            <v>7001120046</v>
          </cell>
          <cell r="D399" t="str">
            <v>Argamassa mista de cimento, cal hidratada e areia sem peneirar no traço  1:3:8.</v>
          </cell>
          <cell r="E399" t="str">
            <v>M³</v>
          </cell>
          <cell r="F399">
            <v>0</v>
          </cell>
          <cell r="G399">
            <v>59.43</v>
          </cell>
          <cell r="H399">
            <v>229.25</v>
          </cell>
          <cell r="I399">
            <v>0</v>
          </cell>
          <cell r="J399">
            <v>0</v>
          </cell>
          <cell r="K399">
            <v>288.68</v>
          </cell>
          <cell r="L399">
            <v>288.68</v>
          </cell>
          <cell r="M399">
            <v>375.28</v>
          </cell>
        </row>
        <row r="400">
          <cell r="C400">
            <v>7001120047</v>
          </cell>
          <cell r="D400" t="str">
            <v>Argamassa mista no traço 1:3 de cal em pasta peneirada e pura e areia peneirada com adição de 100 kg de cimento.</v>
          </cell>
          <cell r="E400" t="str">
            <v>M³</v>
          </cell>
          <cell r="F400">
            <v>0</v>
          </cell>
          <cell r="G400">
            <v>231.3</v>
          </cell>
          <cell r="H400">
            <v>178.11</v>
          </cell>
          <cell r="I400">
            <v>0</v>
          </cell>
          <cell r="J400">
            <v>0</v>
          </cell>
          <cell r="K400">
            <v>409.41</v>
          </cell>
          <cell r="L400">
            <v>409.41</v>
          </cell>
          <cell r="M400">
            <v>532.23</v>
          </cell>
        </row>
        <row r="401">
          <cell r="C401">
            <v>7001120048</v>
          </cell>
          <cell r="D401" t="str">
            <v>Argamassa mista de cal hidratada e areia sem peneirar no traço 1:3 com adição de 100 kg de cimento.</v>
          </cell>
          <cell r="E401" t="str">
            <v>M³</v>
          </cell>
          <cell r="F401">
            <v>0</v>
          </cell>
          <cell r="G401">
            <v>59.43</v>
          </cell>
          <cell r="H401">
            <v>186.91</v>
          </cell>
          <cell r="I401">
            <v>0</v>
          </cell>
          <cell r="J401">
            <v>0</v>
          </cell>
          <cell r="K401">
            <v>246.34</v>
          </cell>
          <cell r="L401">
            <v>246.34</v>
          </cell>
          <cell r="M401">
            <v>320.24</v>
          </cell>
        </row>
        <row r="402">
          <cell r="C402">
            <v>7001120049</v>
          </cell>
          <cell r="D402" t="str">
            <v>Argamassa de cal em pasta peneirada e pura e areia média sem peneirar no traço 1:3.</v>
          </cell>
          <cell r="E402" t="str">
            <v>M³</v>
          </cell>
          <cell r="F402">
            <v>0</v>
          </cell>
          <cell r="G402">
            <v>86.06</v>
          </cell>
          <cell r="H402">
            <v>143.11000000000001</v>
          </cell>
          <cell r="I402">
            <v>0</v>
          </cell>
          <cell r="J402">
            <v>0</v>
          </cell>
          <cell r="K402">
            <v>229.17</v>
          </cell>
          <cell r="L402">
            <v>229.17</v>
          </cell>
          <cell r="M402">
            <v>297.92</v>
          </cell>
        </row>
        <row r="403">
          <cell r="C403">
            <v>7001120050</v>
          </cell>
          <cell r="D403" t="str">
            <v>Argamassa mista de cimento, cal hidratada  e areia sem peneirar no traço 1:3:10.</v>
          </cell>
          <cell r="E403" t="str">
            <v>M³</v>
          </cell>
          <cell r="F403">
            <v>0</v>
          </cell>
          <cell r="G403">
            <v>59.43</v>
          </cell>
          <cell r="H403">
            <v>192.45</v>
          </cell>
          <cell r="I403">
            <v>0</v>
          </cell>
          <cell r="J403">
            <v>0</v>
          </cell>
          <cell r="K403">
            <v>251.88</v>
          </cell>
          <cell r="L403">
            <v>251.88</v>
          </cell>
          <cell r="M403">
            <v>327.44</v>
          </cell>
        </row>
        <row r="404">
          <cell r="C404">
            <v>7001120051</v>
          </cell>
          <cell r="D404" t="str">
            <v>Argamassa mista de cimento, saibro e areia sem peneirar no traço 1:5:5.</v>
          </cell>
          <cell r="E404" t="str">
            <v>M³</v>
          </cell>
          <cell r="F404">
            <v>0</v>
          </cell>
          <cell r="G404">
            <v>59.43</v>
          </cell>
          <cell r="H404">
            <v>89.35</v>
          </cell>
          <cell r="I404">
            <v>0</v>
          </cell>
          <cell r="J404">
            <v>0</v>
          </cell>
          <cell r="K404">
            <v>148.78</v>
          </cell>
          <cell r="L404">
            <v>148.78</v>
          </cell>
          <cell r="M404">
            <v>193.41</v>
          </cell>
        </row>
        <row r="405">
          <cell r="C405">
            <v>7001120133</v>
          </cell>
          <cell r="D405" t="str">
            <v>Argamassa no traço 1:3 ( cimento e areia ).</v>
          </cell>
          <cell r="E405" t="str">
            <v>M²</v>
          </cell>
          <cell r="F405">
            <v>0</v>
          </cell>
          <cell r="G405">
            <v>3.81</v>
          </cell>
          <cell r="H405">
            <v>1.29</v>
          </cell>
          <cell r="I405">
            <v>0</v>
          </cell>
          <cell r="J405">
            <v>0</v>
          </cell>
          <cell r="K405">
            <v>5.0999999999999996</v>
          </cell>
          <cell r="L405">
            <v>5.0999999999999996</v>
          </cell>
          <cell r="M405">
            <v>6.63</v>
          </cell>
        </row>
        <row r="406">
          <cell r="C406">
            <v>7001120134</v>
          </cell>
          <cell r="D406" t="str">
            <v>Argamassa de cimento e areia sem peneirar no traço 1:6.</v>
          </cell>
          <cell r="E406" t="str">
            <v>M³</v>
          </cell>
          <cell r="F406">
            <v>0</v>
          </cell>
          <cell r="G406">
            <v>59.43</v>
          </cell>
          <cell r="H406">
            <v>129.34</v>
          </cell>
          <cell r="I406">
            <v>0</v>
          </cell>
          <cell r="J406">
            <v>0</v>
          </cell>
          <cell r="K406">
            <v>188.77</v>
          </cell>
          <cell r="L406">
            <v>188.77</v>
          </cell>
          <cell r="M406">
            <v>245.4</v>
          </cell>
        </row>
        <row r="407">
          <cell r="C407">
            <v>7001130099</v>
          </cell>
          <cell r="D407" t="str">
            <v>Reboco com argamassa de cal branca e areia de fingir peneirada no traço 1:2 com 5 mm de espessura</v>
          </cell>
          <cell r="E407" t="str">
            <v>M²</v>
          </cell>
          <cell r="G407">
            <v>8.26</v>
          </cell>
          <cell r="H407">
            <v>0.79</v>
          </cell>
          <cell r="K407">
            <v>9.0500000000000007</v>
          </cell>
          <cell r="L407">
            <v>9.0500000000000007</v>
          </cell>
          <cell r="M407">
            <v>11.77</v>
          </cell>
        </row>
        <row r="408">
          <cell r="C408">
            <v>7001120135</v>
          </cell>
          <cell r="D408" t="str">
            <v>Argamassa mista de cimento, saibro e areia sem peneirar no traço 1:3:3.</v>
          </cell>
          <cell r="E408" t="str">
            <v>M³</v>
          </cell>
          <cell r="F408">
            <v>0</v>
          </cell>
          <cell r="G408">
            <v>59.43</v>
          </cell>
          <cell r="H408">
            <v>153</v>
          </cell>
          <cell r="I408">
            <v>0</v>
          </cell>
          <cell r="J408">
            <v>0</v>
          </cell>
          <cell r="K408">
            <v>212.43</v>
          </cell>
          <cell r="L408">
            <v>212.43</v>
          </cell>
          <cell r="M408">
            <v>276.16000000000003</v>
          </cell>
        </row>
        <row r="409">
          <cell r="K409">
            <v>0</v>
          </cell>
        </row>
        <row r="410">
          <cell r="D410" t="str">
            <v>PENEIRAMENTO</v>
          </cell>
          <cell r="K410">
            <v>0</v>
          </cell>
        </row>
        <row r="411">
          <cell r="C411">
            <v>7001120053</v>
          </cell>
          <cell r="D411" t="str">
            <v>Areia fina peneirada.</v>
          </cell>
          <cell r="E411" t="str">
            <v>M³</v>
          </cell>
          <cell r="F411">
            <v>0</v>
          </cell>
          <cell r="G411">
            <v>142.63</v>
          </cell>
          <cell r="H411">
            <v>40.08</v>
          </cell>
          <cell r="I411">
            <v>0</v>
          </cell>
          <cell r="J411">
            <v>0</v>
          </cell>
          <cell r="K411">
            <v>182.71</v>
          </cell>
          <cell r="L411">
            <v>182.71</v>
          </cell>
          <cell r="M411">
            <v>237.52</v>
          </cell>
        </row>
        <row r="412">
          <cell r="C412">
            <v>7001120054</v>
          </cell>
          <cell r="D412" t="str">
            <v>Areia média peneirada.</v>
          </cell>
          <cell r="E412" t="str">
            <v>M³</v>
          </cell>
          <cell r="F412">
            <v>0</v>
          </cell>
          <cell r="G412">
            <v>142.63</v>
          </cell>
          <cell r="H412">
            <v>48.1</v>
          </cell>
          <cell r="I412">
            <v>0</v>
          </cell>
          <cell r="J412">
            <v>0</v>
          </cell>
          <cell r="K412">
            <v>190.73</v>
          </cell>
          <cell r="L412">
            <v>190.73</v>
          </cell>
          <cell r="M412">
            <v>247.95</v>
          </cell>
        </row>
        <row r="413">
          <cell r="C413">
            <v>7001120055</v>
          </cell>
          <cell r="D413" t="str">
            <v>Cal em pasta pura peneirado.</v>
          </cell>
          <cell r="E413" t="str">
            <v>M³</v>
          </cell>
          <cell r="F413">
            <v>0</v>
          </cell>
          <cell r="G413">
            <v>95.09</v>
          </cell>
          <cell r="H413">
            <v>242</v>
          </cell>
          <cell r="I413">
            <v>0</v>
          </cell>
          <cell r="J413">
            <v>0</v>
          </cell>
          <cell r="K413">
            <v>337.09</v>
          </cell>
          <cell r="L413">
            <v>337.09</v>
          </cell>
          <cell r="M413">
            <v>438.22</v>
          </cell>
        </row>
        <row r="414">
          <cell r="K414">
            <v>0</v>
          </cell>
        </row>
        <row r="415">
          <cell r="D415" t="str">
            <v>REVESTIMENTOS</v>
          </cell>
          <cell r="K415">
            <v>0</v>
          </cell>
        </row>
        <row r="416">
          <cell r="K416">
            <v>0</v>
          </cell>
        </row>
        <row r="417">
          <cell r="D417" t="str">
            <v>CHAPISCOS</v>
          </cell>
          <cell r="K417">
            <v>0</v>
          </cell>
        </row>
        <row r="418">
          <cell r="C418">
            <v>7001130001</v>
          </cell>
          <cell r="D418" t="str">
            <v>Revestimento de chapisco para parede interna ou externa, empregando argamassa  de cimento e areia média ou grossa sem peneirar no traço 1:3 com 6 mm de espessura.</v>
          </cell>
          <cell r="E418" t="str">
            <v>M²</v>
          </cell>
          <cell r="F418">
            <v>0</v>
          </cell>
          <cell r="G418">
            <v>3.83</v>
          </cell>
          <cell r="H418">
            <v>1.29</v>
          </cell>
          <cell r="I418">
            <v>0</v>
          </cell>
          <cell r="K418">
            <v>5.12</v>
          </cell>
          <cell r="L418">
            <v>5.12</v>
          </cell>
          <cell r="M418">
            <v>6.66</v>
          </cell>
        </row>
        <row r="419">
          <cell r="C419">
            <v>7001130002</v>
          </cell>
          <cell r="D419" t="str">
            <v>Revestimento de chapisco rústico grosso ( aparente ).</v>
          </cell>
          <cell r="E419" t="str">
            <v>M²</v>
          </cell>
          <cell r="F419">
            <v>0</v>
          </cell>
          <cell r="G419">
            <v>13.85</v>
          </cell>
          <cell r="H419">
            <v>2.73</v>
          </cell>
          <cell r="I419">
            <v>0</v>
          </cell>
          <cell r="J419">
            <v>0</v>
          </cell>
          <cell r="K419">
            <v>16.579999999999998</v>
          </cell>
          <cell r="L419">
            <v>16.579999999999998</v>
          </cell>
          <cell r="M419">
            <v>21.55</v>
          </cell>
        </row>
        <row r="420">
          <cell r="C420">
            <v>7001130100</v>
          </cell>
          <cell r="D420" t="str">
            <v>Revestimento de chapisco para parede interna ou externa, empregando argamassa  de cimento e areia média ou grossa sem peneirar no traço 1:5 com 6 mm de espessura.</v>
          </cell>
          <cell r="E420" t="str">
            <v>M²</v>
          </cell>
          <cell r="F420">
            <v>0</v>
          </cell>
          <cell r="G420">
            <v>3.83</v>
          </cell>
          <cell r="H420">
            <v>0.88</v>
          </cell>
          <cell r="I420">
            <v>0</v>
          </cell>
          <cell r="K420">
            <v>4.71</v>
          </cell>
          <cell r="L420">
            <v>4.71</v>
          </cell>
          <cell r="M420">
            <v>6.12</v>
          </cell>
        </row>
        <row r="421">
          <cell r="K421">
            <v>0</v>
          </cell>
        </row>
        <row r="422">
          <cell r="D422" t="str">
            <v>MASSA</v>
          </cell>
          <cell r="K422">
            <v>0</v>
          </cell>
        </row>
        <row r="423">
          <cell r="C423">
            <v>7001130003</v>
          </cell>
          <cell r="D423" t="str">
            <v>Revestimento de massa única.</v>
          </cell>
          <cell r="E423" t="str">
            <v>M²</v>
          </cell>
          <cell r="F423">
            <v>0</v>
          </cell>
          <cell r="G423">
            <v>17.41</v>
          </cell>
          <cell r="H423">
            <v>1.79</v>
          </cell>
          <cell r="I423">
            <v>0</v>
          </cell>
          <cell r="K423">
            <v>19.2</v>
          </cell>
          <cell r="L423">
            <v>19.2</v>
          </cell>
          <cell r="M423">
            <v>24.96</v>
          </cell>
        </row>
        <row r="424">
          <cell r="C424">
            <v>7001130004</v>
          </cell>
          <cell r="D424" t="str">
            <v>Revestimento de duas massas interna ( emboço e reboco ).</v>
          </cell>
          <cell r="E424" t="str">
            <v>M²</v>
          </cell>
          <cell r="F424">
            <v>0</v>
          </cell>
          <cell r="G424">
            <v>25.67</v>
          </cell>
          <cell r="H424">
            <v>3.85</v>
          </cell>
          <cell r="I424">
            <v>0</v>
          </cell>
          <cell r="K424">
            <v>29.52</v>
          </cell>
          <cell r="L424">
            <v>29.52</v>
          </cell>
          <cell r="M424">
            <v>38.380000000000003</v>
          </cell>
        </row>
        <row r="425">
          <cell r="C425">
            <v>7001130103</v>
          </cell>
          <cell r="D425" t="str">
            <v>Revestimento com argamassa de cimento e areia sem peneirar no traço 1:6 com 2 cm de espessura.</v>
          </cell>
          <cell r="E425" t="str">
            <v>M²</v>
          </cell>
          <cell r="F425">
            <v>0</v>
          </cell>
          <cell r="G425">
            <v>6.72</v>
          </cell>
          <cell r="H425">
            <v>2.59</v>
          </cell>
          <cell r="I425">
            <v>0</v>
          </cell>
          <cell r="K425">
            <v>9.31</v>
          </cell>
          <cell r="L425">
            <v>9.31</v>
          </cell>
          <cell r="M425">
            <v>12.1</v>
          </cell>
        </row>
        <row r="426">
          <cell r="C426">
            <v>7001130101</v>
          </cell>
          <cell r="D426" t="str">
            <v>Revestimento com argamassa de cimento e areia sem peneirar no traço 1:6 com 5 cm de espessura</v>
          </cell>
          <cell r="E426" t="str">
            <v>M²</v>
          </cell>
          <cell r="F426">
            <v>0</v>
          </cell>
          <cell r="G426">
            <v>5.65</v>
          </cell>
          <cell r="H426">
            <v>6.47</v>
          </cell>
          <cell r="I426">
            <v>0</v>
          </cell>
          <cell r="K426">
            <v>12.12</v>
          </cell>
          <cell r="L426">
            <v>12.12</v>
          </cell>
          <cell r="M426">
            <v>15.76</v>
          </cell>
        </row>
        <row r="427">
          <cell r="C427">
            <v>7001130102</v>
          </cell>
          <cell r="D427" t="str">
            <v>Revestimento de duas massas externa ( emboço e reboco ).</v>
          </cell>
          <cell r="E427" t="str">
            <v>M²</v>
          </cell>
          <cell r="F427">
            <v>0</v>
          </cell>
          <cell r="G427">
            <v>25.67</v>
          </cell>
          <cell r="H427">
            <v>3.85</v>
          </cell>
          <cell r="I427">
            <v>0</v>
          </cell>
          <cell r="K427">
            <v>29.52</v>
          </cell>
          <cell r="L427">
            <v>29.52</v>
          </cell>
          <cell r="M427">
            <v>38.380000000000003</v>
          </cell>
        </row>
        <row r="428">
          <cell r="F428">
            <v>38.379974365234375</v>
          </cell>
          <cell r="K428">
            <v>0</v>
          </cell>
        </row>
        <row r="429">
          <cell r="D429" t="str">
            <v>CIMENTADO</v>
          </cell>
          <cell r="K429">
            <v>0</v>
          </cell>
        </row>
        <row r="430">
          <cell r="C430">
            <v>7001130005</v>
          </cell>
          <cell r="D430" t="str">
            <v>Revestimento cimentado com argamassa de cimento e areia no traço 1:3.</v>
          </cell>
          <cell r="E430" t="str">
            <v>M²</v>
          </cell>
          <cell r="F430">
            <v>0</v>
          </cell>
          <cell r="G430">
            <v>17.41</v>
          </cell>
          <cell r="H430">
            <v>4.3</v>
          </cell>
          <cell r="I430">
            <v>0</v>
          </cell>
          <cell r="K430">
            <v>21.71</v>
          </cell>
          <cell r="L430">
            <v>21.71</v>
          </cell>
          <cell r="M430">
            <v>28.22</v>
          </cell>
        </row>
        <row r="431">
          <cell r="K431">
            <v>0</v>
          </cell>
        </row>
        <row r="432">
          <cell r="D432" t="str">
            <v>IMPERMEABILIZAÇÃO</v>
          </cell>
          <cell r="K432">
            <v>0</v>
          </cell>
        </row>
        <row r="433">
          <cell r="C433">
            <v>7001130006</v>
          </cell>
          <cell r="D433" t="str">
            <v>Impermeabilização com argamassa de cimento e areia no traço 1:3 com aditivo impermeabilizante.</v>
          </cell>
          <cell r="E433" t="str">
            <v>M²</v>
          </cell>
          <cell r="F433">
            <v>0</v>
          </cell>
          <cell r="G433">
            <v>17.43</v>
          </cell>
          <cell r="H433">
            <v>11.46</v>
          </cell>
          <cell r="I433">
            <v>0</v>
          </cell>
          <cell r="K433">
            <v>28.89</v>
          </cell>
          <cell r="L433">
            <v>28.89</v>
          </cell>
          <cell r="M433">
            <v>37.56</v>
          </cell>
        </row>
        <row r="434">
          <cell r="C434">
            <v>7001130007</v>
          </cell>
          <cell r="D434" t="str">
            <v>Impermeabilização com  aplicação de tinta asfáltica para concreto, alvenaria, metais e madeiras ( igol a, neutrol, ou similar ) em duas demãos.</v>
          </cell>
          <cell r="E434" t="str">
            <v>M²</v>
          </cell>
          <cell r="F434">
            <v>0</v>
          </cell>
          <cell r="G434">
            <v>1.59</v>
          </cell>
          <cell r="H434">
            <v>4.55</v>
          </cell>
          <cell r="I434">
            <v>0</v>
          </cell>
          <cell r="J434">
            <v>0</v>
          </cell>
          <cell r="K434">
            <v>6.14</v>
          </cell>
          <cell r="L434">
            <v>6.14</v>
          </cell>
          <cell r="M434">
            <v>7.98</v>
          </cell>
        </row>
        <row r="435">
          <cell r="K435">
            <v>0</v>
          </cell>
        </row>
        <row r="436">
          <cell r="D436" t="str">
            <v>AZULEJO</v>
          </cell>
          <cell r="K436">
            <v>0</v>
          </cell>
        </row>
        <row r="437">
          <cell r="C437">
            <v>7001130008</v>
          </cell>
          <cell r="D437" t="str">
            <v>Revestimento de azulejo tipo A - (15 x 15) cm com emboço.</v>
          </cell>
          <cell r="E437" t="str">
            <v>M²</v>
          </cell>
          <cell r="F437">
            <v>0</v>
          </cell>
          <cell r="G437">
            <v>21.15</v>
          </cell>
          <cell r="H437">
            <v>22.95</v>
          </cell>
          <cell r="I437">
            <v>0</v>
          </cell>
          <cell r="K437">
            <v>44.1</v>
          </cell>
          <cell r="L437">
            <v>44.1</v>
          </cell>
          <cell r="M437">
            <v>57.33</v>
          </cell>
        </row>
        <row r="438">
          <cell r="K438">
            <v>0</v>
          </cell>
        </row>
        <row r="439">
          <cell r="D439" t="str">
            <v>COMBOGÓS</v>
          </cell>
          <cell r="K439">
            <v>0</v>
          </cell>
        </row>
        <row r="440">
          <cell r="C440">
            <v>7001130009</v>
          </cell>
          <cell r="D440" t="str">
            <v>Combogós de cimento prensado de ( 40 x 40 ) cm.</v>
          </cell>
          <cell r="E440" t="str">
            <v>M²</v>
          </cell>
          <cell r="F440">
            <v>0</v>
          </cell>
          <cell r="G440">
            <v>25.22</v>
          </cell>
          <cell r="H440">
            <v>20.92</v>
          </cell>
          <cell r="I440">
            <v>0</v>
          </cell>
          <cell r="J440">
            <v>0</v>
          </cell>
          <cell r="K440">
            <v>46.14</v>
          </cell>
          <cell r="L440">
            <v>46.14</v>
          </cell>
          <cell r="M440">
            <v>59.98</v>
          </cell>
        </row>
        <row r="441">
          <cell r="C441">
            <v>7001130010</v>
          </cell>
          <cell r="D441" t="str">
            <v>Combogós cerâmicos de ( 30 x 30 ) cm.</v>
          </cell>
          <cell r="E441" t="str">
            <v>M²</v>
          </cell>
          <cell r="F441">
            <v>0</v>
          </cell>
          <cell r="G441">
            <v>26.25</v>
          </cell>
          <cell r="H441">
            <v>21.49</v>
          </cell>
          <cell r="I441">
            <v>0</v>
          </cell>
          <cell r="J441">
            <v>0</v>
          </cell>
          <cell r="K441">
            <v>47.74</v>
          </cell>
          <cell r="L441">
            <v>47.74</v>
          </cell>
          <cell r="M441">
            <v>62.06</v>
          </cell>
        </row>
        <row r="442">
          <cell r="K442">
            <v>0</v>
          </cell>
        </row>
        <row r="443">
          <cell r="D443" t="str">
            <v>PORTAS</v>
          </cell>
          <cell r="K443">
            <v>0</v>
          </cell>
        </row>
        <row r="444">
          <cell r="C444">
            <v>7001140001</v>
          </cell>
          <cell r="D444" t="str">
            <v>Fornecimento e assentamento de  porta interna semi-oca em copaiba, inclusive grade, guarnições e ferragens.</v>
          </cell>
          <cell r="E444" t="str">
            <v>M²</v>
          </cell>
          <cell r="F444">
            <v>0</v>
          </cell>
          <cell r="G444">
            <v>71.33</v>
          </cell>
          <cell r="H444">
            <v>87.21</v>
          </cell>
          <cell r="I444">
            <v>0</v>
          </cell>
          <cell r="J444">
            <v>0</v>
          </cell>
          <cell r="K444">
            <v>158.54</v>
          </cell>
          <cell r="L444">
            <v>158.54</v>
          </cell>
          <cell r="M444">
            <v>206.1</v>
          </cell>
        </row>
        <row r="445">
          <cell r="C445">
            <v>7001140002</v>
          </cell>
          <cell r="D445" t="str">
            <v>Fornecimento e assentamento de porta externa em madeira de lei, com grade, guarnições e ferragens.</v>
          </cell>
          <cell r="E445" t="str">
            <v>M²</v>
          </cell>
          <cell r="F445">
            <v>0</v>
          </cell>
          <cell r="G445">
            <v>71.33</v>
          </cell>
          <cell r="H445">
            <v>131.16</v>
          </cell>
          <cell r="I445">
            <v>0</v>
          </cell>
          <cell r="J445">
            <v>0</v>
          </cell>
          <cell r="K445">
            <v>202.49</v>
          </cell>
          <cell r="L445">
            <v>202.49</v>
          </cell>
          <cell r="M445">
            <v>263.24</v>
          </cell>
        </row>
        <row r="446">
          <cell r="K446">
            <v>0</v>
          </cell>
        </row>
        <row r="447">
          <cell r="D447" t="str">
            <v>JANELAS</v>
          </cell>
          <cell r="K447">
            <v>0</v>
          </cell>
        </row>
        <row r="448">
          <cell r="C448">
            <v>7001140003</v>
          </cell>
          <cell r="D448" t="str">
            <v>Esquadria de madeira para janelas de abrir ou correr, com venezianas, vidros 4mm ferragens, inclusive fornecimento e assentamento.</v>
          </cell>
          <cell r="E448" t="str">
            <v>M²</v>
          </cell>
          <cell r="F448">
            <v>0</v>
          </cell>
          <cell r="G448">
            <v>81.709999999999994</v>
          </cell>
          <cell r="H448">
            <v>207.6</v>
          </cell>
          <cell r="I448">
            <v>0</v>
          </cell>
          <cell r="J448">
            <v>0</v>
          </cell>
          <cell r="K448">
            <v>289.31</v>
          </cell>
          <cell r="L448">
            <v>289.31</v>
          </cell>
          <cell r="M448">
            <v>376.1</v>
          </cell>
        </row>
        <row r="449">
          <cell r="C449">
            <v>7001140004</v>
          </cell>
          <cell r="D449" t="str">
            <v>Esquadria de madeira para janelas de abrir ou correr, sem venezianas, vidros 4mm, ferragens, inclusive fornecimento e assentamento.</v>
          </cell>
          <cell r="E449" t="str">
            <v>M²</v>
          </cell>
          <cell r="F449">
            <v>0</v>
          </cell>
          <cell r="G449">
            <v>81.709999999999994</v>
          </cell>
          <cell r="H449">
            <v>202.43</v>
          </cell>
          <cell r="I449">
            <v>0</v>
          </cell>
          <cell r="J449">
            <v>0</v>
          </cell>
          <cell r="K449">
            <v>284.14</v>
          </cell>
          <cell r="L449">
            <v>284.14</v>
          </cell>
          <cell r="M449">
            <v>369.38</v>
          </cell>
        </row>
        <row r="450">
          <cell r="C450">
            <v>7001140005</v>
          </cell>
          <cell r="D450" t="str">
            <v>Esquadria de aluminio anodizado para janelas tipo caixilhos de correr, com bandeira basculantes, vidros, inclusive fornecido e assentamento.</v>
          </cell>
          <cell r="E450" t="str">
            <v>M²</v>
          </cell>
          <cell r="F450">
            <v>0</v>
          </cell>
          <cell r="G450">
            <v>17.809999999999999</v>
          </cell>
          <cell r="H450">
            <v>333.91</v>
          </cell>
          <cell r="I450">
            <v>0</v>
          </cell>
          <cell r="J450">
            <v>0</v>
          </cell>
          <cell r="K450">
            <v>351.72</v>
          </cell>
          <cell r="L450">
            <v>351.72</v>
          </cell>
          <cell r="M450">
            <v>457.24</v>
          </cell>
        </row>
        <row r="451">
          <cell r="C451">
            <v>7001140006</v>
          </cell>
          <cell r="D451" t="str">
            <v>Esquadrias de ferro tipo basculante com vidros fantasia com fornecimento e assentamento.</v>
          </cell>
          <cell r="E451" t="str">
            <v>M²</v>
          </cell>
          <cell r="F451">
            <v>0</v>
          </cell>
          <cell r="G451">
            <v>25.71</v>
          </cell>
          <cell r="H451">
            <v>250.61</v>
          </cell>
          <cell r="I451">
            <v>0</v>
          </cell>
          <cell r="J451">
            <v>0</v>
          </cell>
          <cell r="K451">
            <v>276.32</v>
          </cell>
          <cell r="L451">
            <v>276.32</v>
          </cell>
          <cell r="M451">
            <v>359.22</v>
          </cell>
        </row>
        <row r="452">
          <cell r="K452">
            <v>0</v>
          </cell>
        </row>
        <row r="453">
          <cell r="D453" t="str">
            <v>VIDROS</v>
          </cell>
          <cell r="K453">
            <v>0</v>
          </cell>
        </row>
        <row r="454">
          <cell r="C454">
            <v>7001140007</v>
          </cell>
          <cell r="D454" t="str">
            <v>Vidros de 3 mm colocado.</v>
          </cell>
          <cell r="E454" t="str">
            <v>M²</v>
          </cell>
          <cell r="F454">
            <v>0</v>
          </cell>
          <cell r="G454">
            <v>18.010000000000002</v>
          </cell>
          <cell r="H454">
            <v>40.31</v>
          </cell>
          <cell r="I454">
            <v>0</v>
          </cell>
          <cell r="J454">
            <v>0</v>
          </cell>
          <cell r="K454">
            <v>58.32</v>
          </cell>
          <cell r="L454">
            <v>58.32</v>
          </cell>
          <cell r="M454">
            <v>75.819999999999993</v>
          </cell>
        </row>
        <row r="455">
          <cell r="C455">
            <v>7001140008</v>
          </cell>
          <cell r="D455" t="str">
            <v>Vidros de 4 mm colocado.</v>
          </cell>
          <cell r="E455" t="str">
            <v>M²</v>
          </cell>
          <cell r="F455">
            <v>0</v>
          </cell>
          <cell r="G455">
            <v>18.010000000000002</v>
          </cell>
          <cell r="H455">
            <v>52.33</v>
          </cell>
          <cell r="I455">
            <v>0</v>
          </cell>
          <cell r="J455">
            <v>0</v>
          </cell>
          <cell r="K455">
            <v>70.34</v>
          </cell>
          <cell r="L455">
            <v>70.34</v>
          </cell>
          <cell r="M455">
            <v>91.44</v>
          </cell>
        </row>
        <row r="456">
          <cell r="C456">
            <v>7001140009</v>
          </cell>
          <cell r="D456" t="str">
            <v>Vidros fantasia colocado.</v>
          </cell>
          <cell r="E456" t="str">
            <v>M²</v>
          </cell>
          <cell r="F456">
            <v>0</v>
          </cell>
          <cell r="G456">
            <v>18.010000000000002</v>
          </cell>
          <cell r="H456">
            <v>33.67</v>
          </cell>
          <cell r="I456">
            <v>0</v>
          </cell>
          <cell r="J456">
            <v>0</v>
          </cell>
          <cell r="K456">
            <v>51.68</v>
          </cell>
          <cell r="L456">
            <v>51.68</v>
          </cell>
          <cell r="M456">
            <v>67.180000000000007</v>
          </cell>
        </row>
        <row r="457">
          <cell r="K457">
            <v>0</v>
          </cell>
        </row>
        <row r="458">
          <cell r="D458" t="str">
            <v>PISOS</v>
          </cell>
          <cell r="K458">
            <v>0</v>
          </cell>
        </row>
        <row r="459">
          <cell r="K459">
            <v>0</v>
          </cell>
        </row>
        <row r="460">
          <cell r="D460" t="str">
            <v>PISOS CIMENTADOS</v>
          </cell>
          <cell r="K460">
            <v>0</v>
          </cell>
        </row>
        <row r="461">
          <cell r="C461">
            <v>7001150001</v>
          </cell>
          <cell r="D461" t="str">
            <v>Piso de cimento.</v>
          </cell>
          <cell r="E461" t="str">
            <v>M²</v>
          </cell>
          <cell r="F461">
            <v>0</v>
          </cell>
          <cell r="G461">
            <v>13.65</v>
          </cell>
          <cell r="H461">
            <v>5.38</v>
          </cell>
          <cell r="I461">
            <v>0</v>
          </cell>
          <cell r="K461">
            <v>19.03</v>
          </cell>
          <cell r="L461">
            <v>19.03</v>
          </cell>
          <cell r="M461">
            <v>24.74</v>
          </cell>
        </row>
        <row r="462">
          <cell r="C462">
            <v>7001150002</v>
          </cell>
          <cell r="D462" t="str">
            <v>Piso de cimento com juntas de vidro.</v>
          </cell>
          <cell r="E462" t="str">
            <v>M²</v>
          </cell>
          <cell r="F462">
            <v>0</v>
          </cell>
          <cell r="G462">
            <v>16.22</v>
          </cell>
          <cell r="H462">
            <v>6.33</v>
          </cell>
          <cell r="I462">
            <v>0</v>
          </cell>
          <cell r="K462">
            <v>22.55</v>
          </cell>
          <cell r="L462">
            <v>22.55</v>
          </cell>
          <cell r="M462">
            <v>29.32</v>
          </cell>
        </row>
        <row r="463">
          <cell r="C463">
            <v>7001150003</v>
          </cell>
          <cell r="D463" t="str">
            <v>Piso de cimento com juntas de madeira.</v>
          </cell>
          <cell r="E463" t="str">
            <v>M²</v>
          </cell>
          <cell r="F463">
            <v>0</v>
          </cell>
          <cell r="G463">
            <v>16.22</v>
          </cell>
          <cell r="H463">
            <v>11.43</v>
          </cell>
          <cell r="I463">
            <v>0</v>
          </cell>
          <cell r="K463">
            <v>27.65</v>
          </cell>
          <cell r="L463">
            <v>27.65</v>
          </cell>
          <cell r="M463">
            <v>35.950000000000003</v>
          </cell>
        </row>
        <row r="464">
          <cell r="C464">
            <v>7001150004</v>
          </cell>
          <cell r="D464" t="str">
            <v>Lastro de piso com 10 cm de espessura em concreto no traço 1:4:8.</v>
          </cell>
          <cell r="E464" t="str">
            <v>M²</v>
          </cell>
          <cell r="F464">
            <v>0.12</v>
          </cell>
          <cell r="G464">
            <v>18.61</v>
          </cell>
          <cell r="H464">
            <v>16.27</v>
          </cell>
          <cell r="I464">
            <v>0</v>
          </cell>
          <cell r="K464">
            <v>35</v>
          </cell>
          <cell r="L464">
            <v>35</v>
          </cell>
          <cell r="M464">
            <v>45.5</v>
          </cell>
        </row>
        <row r="465">
          <cell r="C465">
            <v>7001150005</v>
          </cell>
          <cell r="D465" t="str">
            <v>Lastro de piso com utilização de aditivo impermeabilizante,com 10 cm de espessura em concreto no traço 1:4:8.</v>
          </cell>
          <cell r="E465" t="str">
            <v>M²</v>
          </cell>
          <cell r="F465">
            <v>0.12</v>
          </cell>
          <cell r="G465">
            <v>18.61</v>
          </cell>
          <cell r="H465">
            <v>20.2</v>
          </cell>
          <cell r="I465">
            <v>0</v>
          </cell>
          <cell r="K465">
            <v>38.93</v>
          </cell>
          <cell r="L465">
            <v>38.93</v>
          </cell>
          <cell r="M465">
            <v>50.61</v>
          </cell>
        </row>
        <row r="466">
          <cell r="C466">
            <v>7001150006</v>
          </cell>
          <cell r="D466" t="str">
            <v>Lastro de piso com 5 cm de espessura em concreto no traço 1:4:8.</v>
          </cell>
          <cell r="E466" t="str">
            <v>M²</v>
          </cell>
          <cell r="F466">
            <v>0.06</v>
          </cell>
          <cell r="G466">
            <v>9.31</v>
          </cell>
          <cell r="H466">
            <v>8.1300000000000008</v>
          </cell>
          <cell r="I466">
            <v>0</v>
          </cell>
          <cell r="K466">
            <v>17.5</v>
          </cell>
          <cell r="L466">
            <v>17.5</v>
          </cell>
          <cell r="M466">
            <v>22.75</v>
          </cell>
        </row>
        <row r="467">
          <cell r="C467">
            <v>7001150007</v>
          </cell>
          <cell r="D467" t="str">
            <v>Lastro de piso com utilização de aditivo impermeabilizante, com 5 cm de espessura em concreto no traço 1:4:8.</v>
          </cell>
          <cell r="E467" t="str">
            <v>M²</v>
          </cell>
          <cell r="F467">
            <v>0.06</v>
          </cell>
          <cell r="G467">
            <v>9.31</v>
          </cell>
          <cell r="H467">
            <v>10.09</v>
          </cell>
          <cell r="I467">
            <v>0</v>
          </cell>
          <cell r="K467">
            <v>19.46</v>
          </cell>
          <cell r="L467">
            <v>19.46</v>
          </cell>
          <cell r="M467">
            <v>25.3</v>
          </cell>
        </row>
        <row r="468">
          <cell r="C468">
            <v>7001150008</v>
          </cell>
          <cell r="D468" t="str">
            <v>Regularização de contra piso para revestimento de pisos empregando argamassa de cimento e areia no traço 1:4, com 3 cm de espessura.</v>
          </cell>
          <cell r="E468" t="str">
            <v>M²</v>
          </cell>
          <cell r="F468">
            <v>0</v>
          </cell>
          <cell r="G468">
            <v>12.17</v>
          </cell>
          <cell r="H468">
            <v>4.82</v>
          </cell>
          <cell r="I468">
            <v>0</v>
          </cell>
          <cell r="J468">
            <v>0</v>
          </cell>
          <cell r="K468">
            <v>16.989999999999998</v>
          </cell>
          <cell r="L468">
            <v>16.989999999999998</v>
          </cell>
          <cell r="M468">
            <v>22.09</v>
          </cell>
        </row>
        <row r="469">
          <cell r="K469">
            <v>0</v>
          </cell>
        </row>
        <row r="470">
          <cell r="D470" t="str">
            <v>PISOS EM CERÂMICA</v>
          </cell>
          <cell r="K470">
            <v>0</v>
          </cell>
        </row>
        <row r="471">
          <cell r="C471">
            <v>7001150009</v>
          </cell>
          <cell r="D471" t="str">
            <v>Piso em cerâmica de (20 x 20) cm eliane, cecrisa, ou similar, tipo A.</v>
          </cell>
          <cell r="E471" t="str">
            <v>M²</v>
          </cell>
          <cell r="F471">
            <v>0</v>
          </cell>
          <cell r="G471">
            <v>20.79</v>
          </cell>
          <cell r="H471">
            <v>21.27</v>
          </cell>
          <cell r="I471">
            <v>0</v>
          </cell>
          <cell r="K471">
            <v>42.06</v>
          </cell>
          <cell r="L471">
            <v>42.06</v>
          </cell>
          <cell r="M471">
            <v>54.68</v>
          </cell>
        </row>
        <row r="472">
          <cell r="C472">
            <v>7001150010</v>
          </cell>
          <cell r="D472" t="str">
            <v>Piso de ladrilho hidráulico.</v>
          </cell>
          <cell r="E472" t="str">
            <v>M²</v>
          </cell>
          <cell r="F472">
            <v>0</v>
          </cell>
          <cell r="G472">
            <v>20.79</v>
          </cell>
          <cell r="H472">
            <v>21.11</v>
          </cell>
          <cell r="I472">
            <v>0</v>
          </cell>
          <cell r="K472">
            <v>41.9</v>
          </cell>
          <cell r="L472">
            <v>41.9</v>
          </cell>
          <cell r="M472">
            <v>54.47</v>
          </cell>
        </row>
        <row r="473">
          <cell r="K473">
            <v>0</v>
          </cell>
        </row>
        <row r="474">
          <cell r="D474" t="str">
            <v>PISO DE CONCRETO</v>
          </cell>
          <cell r="K474">
            <v>0</v>
          </cell>
        </row>
        <row r="475">
          <cell r="C475">
            <v>7001150011</v>
          </cell>
          <cell r="D475" t="str">
            <v>Piso rústico de concreto ripado.</v>
          </cell>
          <cell r="E475" t="str">
            <v>M²</v>
          </cell>
          <cell r="F475">
            <v>0.12</v>
          </cell>
          <cell r="G475">
            <v>8.7100000000000009</v>
          </cell>
          <cell r="H475">
            <v>16.27</v>
          </cell>
          <cell r="I475">
            <v>0</v>
          </cell>
          <cell r="K475">
            <v>25.1</v>
          </cell>
          <cell r="L475">
            <v>25.1</v>
          </cell>
          <cell r="M475">
            <v>32.630000000000003</v>
          </cell>
        </row>
        <row r="476">
          <cell r="K476">
            <v>0</v>
          </cell>
        </row>
        <row r="477">
          <cell r="D477" t="str">
            <v>PINTURAS</v>
          </cell>
          <cell r="K477">
            <v>0</v>
          </cell>
        </row>
        <row r="478">
          <cell r="K478">
            <v>0</v>
          </cell>
        </row>
        <row r="479">
          <cell r="D479" t="str">
            <v>CAIAÇÕES</v>
          </cell>
          <cell r="K479">
            <v>0</v>
          </cell>
        </row>
        <row r="480">
          <cell r="C480">
            <v>7001160001</v>
          </cell>
          <cell r="D480" t="str">
            <v>Caiação em parede interna executada em tres demãos.</v>
          </cell>
          <cell r="E480" t="str">
            <v>M²</v>
          </cell>
          <cell r="F480">
            <v>0</v>
          </cell>
          <cell r="G480">
            <v>2.46</v>
          </cell>
          <cell r="H480">
            <v>0.46</v>
          </cell>
          <cell r="I480">
            <v>0</v>
          </cell>
          <cell r="J480">
            <v>0</v>
          </cell>
          <cell r="K480">
            <v>2.92</v>
          </cell>
          <cell r="L480">
            <v>2.92</v>
          </cell>
          <cell r="M480">
            <v>3.8</v>
          </cell>
        </row>
        <row r="481">
          <cell r="C481">
            <v>7001160002</v>
          </cell>
          <cell r="D481" t="str">
            <v>Caiação em parede externa executada em tres demãos.</v>
          </cell>
          <cell r="E481" t="str">
            <v>M²</v>
          </cell>
          <cell r="F481">
            <v>0</v>
          </cell>
          <cell r="G481">
            <v>3.24</v>
          </cell>
          <cell r="H481">
            <v>0.46</v>
          </cell>
          <cell r="I481">
            <v>0</v>
          </cell>
          <cell r="J481">
            <v>0</v>
          </cell>
          <cell r="K481">
            <v>3.7</v>
          </cell>
          <cell r="L481">
            <v>3.7</v>
          </cell>
          <cell r="M481">
            <v>4.8099999999999996</v>
          </cell>
        </row>
        <row r="482">
          <cell r="K482">
            <v>0</v>
          </cell>
        </row>
        <row r="483">
          <cell r="D483" t="str">
            <v>TINTA LÁTEX SEM EMASSAMENTO</v>
          </cell>
          <cell r="K483">
            <v>0</v>
          </cell>
        </row>
        <row r="484">
          <cell r="C484">
            <v>7001160003</v>
          </cell>
          <cell r="D484" t="str">
            <v>Pintura de parede interna com tinta látex a base PVA em duas demãos sem emassamento.</v>
          </cell>
          <cell r="E484" t="str">
            <v>M²</v>
          </cell>
          <cell r="F484">
            <v>0</v>
          </cell>
          <cell r="G484">
            <v>5.24</v>
          </cell>
          <cell r="H484">
            <v>1.52</v>
          </cell>
          <cell r="I484">
            <v>0</v>
          </cell>
          <cell r="J484">
            <v>0</v>
          </cell>
          <cell r="K484">
            <v>6.76</v>
          </cell>
          <cell r="L484">
            <v>6.76</v>
          </cell>
          <cell r="M484">
            <v>8.7899999999999991</v>
          </cell>
        </row>
        <row r="485">
          <cell r="C485">
            <v>7001160004</v>
          </cell>
          <cell r="D485" t="str">
            <v>Pintura de parede externa com tinta látex a base PVA em duas demãos sem emassamento.</v>
          </cell>
          <cell r="E485" t="str">
            <v>M²</v>
          </cell>
          <cell r="F485">
            <v>0</v>
          </cell>
          <cell r="G485">
            <v>5.24</v>
          </cell>
          <cell r="H485">
            <v>3.52</v>
          </cell>
          <cell r="I485">
            <v>0</v>
          </cell>
          <cell r="J485">
            <v>0</v>
          </cell>
          <cell r="K485">
            <v>8.76</v>
          </cell>
          <cell r="L485">
            <v>8.76</v>
          </cell>
          <cell r="M485">
            <v>11.39</v>
          </cell>
        </row>
        <row r="486">
          <cell r="C486">
            <v>7001160005</v>
          </cell>
          <cell r="D486" t="str">
            <v>Pintura super concretina.</v>
          </cell>
          <cell r="E486" t="str">
            <v>M²</v>
          </cell>
          <cell r="F486">
            <v>0</v>
          </cell>
          <cell r="G486">
            <v>6.33</v>
          </cell>
          <cell r="H486">
            <v>2.63</v>
          </cell>
          <cell r="I486">
            <v>0</v>
          </cell>
          <cell r="J486">
            <v>0</v>
          </cell>
          <cell r="K486">
            <v>8.9600000000000009</v>
          </cell>
          <cell r="L486">
            <v>8.9600000000000009</v>
          </cell>
          <cell r="M486">
            <v>11.65</v>
          </cell>
        </row>
        <row r="487">
          <cell r="K487">
            <v>0</v>
          </cell>
        </row>
        <row r="488">
          <cell r="D488" t="str">
            <v>TINTA LÁTEX COM EMASSAMENTO</v>
          </cell>
          <cell r="K488">
            <v>0</v>
          </cell>
        </row>
        <row r="489">
          <cell r="C489">
            <v>7001160006</v>
          </cell>
          <cell r="D489" t="str">
            <v>Pintura de parede interna com tinta látex a base de PVA com duas demãos contendo emassamento.</v>
          </cell>
          <cell r="E489" t="str">
            <v>M²</v>
          </cell>
          <cell r="F489">
            <v>0</v>
          </cell>
          <cell r="G489">
            <v>8.8000000000000007</v>
          </cell>
          <cell r="H489">
            <v>2.99</v>
          </cell>
          <cell r="I489">
            <v>0</v>
          </cell>
          <cell r="K489">
            <v>11.79</v>
          </cell>
          <cell r="L489">
            <v>11.79</v>
          </cell>
          <cell r="M489">
            <v>15.33</v>
          </cell>
        </row>
        <row r="490">
          <cell r="C490">
            <v>7001160007</v>
          </cell>
          <cell r="D490" t="str">
            <v>Pintura de parede externa com tinta látex acrilica em duas demãos contendo emassamento.</v>
          </cell>
          <cell r="E490" t="str">
            <v>M²</v>
          </cell>
          <cell r="F490">
            <v>0</v>
          </cell>
          <cell r="G490">
            <v>9.5</v>
          </cell>
          <cell r="H490">
            <v>6.96</v>
          </cell>
          <cell r="I490">
            <v>0</v>
          </cell>
          <cell r="K490">
            <v>16.46</v>
          </cell>
          <cell r="L490">
            <v>16.46</v>
          </cell>
          <cell r="M490">
            <v>21.4</v>
          </cell>
        </row>
        <row r="491">
          <cell r="K491">
            <v>0</v>
          </cell>
        </row>
        <row r="492">
          <cell r="D492" t="str">
            <v>EM ESMALTE SINTÉTICO</v>
          </cell>
          <cell r="K492">
            <v>0</v>
          </cell>
        </row>
        <row r="493">
          <cell r="C493">
            <v>7001160008</v>
          </cell>
          <cell r="D493" t="str">
            <v>Pintura a esmalte sintético em duas demãos, sobre esquadria de madeira inclusive aparelhamento, emassamento e lixamento.</v>
          </cell>
          <cell r="E493" t="str">
            <v>M²</v>
          </cell>
          <cell r="F493">
            <v>0</v>
          </cell>
          <cell r="G493">
            <v>9.8000000000000007</v>
          </cell>
          <cell r="H493">
            <v>7.88</v>
          </cell>
          <cell r="I493">
            <v>0</v>
          </cell>
          <cell r="J493">
            <v>0</v>
          </cell>
          <cell r="K493">
            <v>17.68</v>
          </cell>
          <cell r="L493">
            <v>17.68</v>
          </cell>
          <cell r="M493">
            <v>22.98</v>
          </cell>
        </row>
        <row r="494">
          <cell r="C494">
            <v>7001160009</v>
          </cell>
          <cell r="D494" t="str">
            <v>Pintura a esmalte sintético em duas demãos, sobre esquadrias de ferro inclusive lixamento e aplicação de primer.</v>
          </cell>
          <cell r="E494" t="str">
            <v>M²</v>
          </cell>
          <cell r="F494">
            <v>0</v>
          </cell>
          <cell r="G494">
            <v>11.08</v>
          </cell>
          <cell r="H494">
            <v>3.43</v>
          </cell>
          <cell r="I494">
            <v>0</v>
          </cell>
          <cell r="J494">
            <v>0</v>
          </cell>
          <cell r="K494">
            <v>14.51</v>
          </cell>
          <cell r="L494">
            <v>14.51</v>
          </cell>
          <cell r="M494">
            <v>18.86</v>
          </cell>
        </row>
        <row r="495">
          <cell r="C495">
            <v>7001160010</v>
          </cell>
          <cell r="D495" t="str">
            <v>Pintura a esmalte sintético em duas demãos, sobre superfícies metálicas, inclusive lixamento.</v>
          </cell>
          <cell r="E495" t="str">
            <v>M²</v>
          </cell>
          <cell r="F495">
            <v>0</v>
          </cell>
          <cell r="G495">
            <v>4.3499999999999996</v>
          </cell>
          <cell r="H495">
            <v>2.5499999999999998</v>
          </cell>
          <cell r="I495">
            <v>0</v>
          </cell>
          <cell r="J495">
            <v>0</v>
          </cell>
          <cell r="K495">
            <v>6.9</v>
          </cell>
          <cell r="L495">
            <v>6.9</v>
          </cell>
          <cell r="M495">
            <v>8.9700000000000006</v>
          </cell>
        </row>
        <row r="496">
          <cell r="K496">
            <v>0</v>
          </cell>
        </row>
        <row r="497">
          <cell r="D497" t="str">
            <v>EMASSAMENTO</v>
          </cell>
          <cell r="K497">
            <v>0</v>
          </cell>
        </row>
        <row r="498">
          <cell r="C498">
            <v>7001160011</v>
          </cell>
          <cell r="D498" t="str">
            <v>Emassamento de parede interna com duas demãos de massa corrida.</v>
          </cell>
          <cell r="E498" t="str">
            <v>M²</v>
          </cell>
          <cell r="F498">
            <v>0</v>
          </cell>
          <cell r="G498">
            <v>3.56</v>
          </cell>
          <cell r="H498">
            <v>1.47</v>
          </cell>
          <cell r="I498">
            <v>0</v>
          </cell>
          <cell r="J498">
            <v>0</v>
          </cell>
          <cell r="K498">
            <v>5.03</v>
          </cell>
          <cell r="L498">
            <v>5.03</v>
          </cell>
          <cell r="M498">
            <v>6.54</v>
          </cell>
        </row>
        <row r="499">
          <cell r="C499">
            <v>7001160012</v>
          </cell>
          <cell r="D499" t="str">
            <v>Emassamento de parede externa  com duas demãos de massa acrílica.</v>
          </cell>
          <cell r="E499" t="str">
            <v>M²</v>
          </cell>
          <cell r="F499">
            <v>0</v>
          </cell>
          <cell r="G499">
            <v>4.26</v>
          </cell>
          <cell r="H499">
            <v>3.44</v>
          </cell>
          <cell r="I499">
            <v>0</v>
          </cell>
          <cell r="J499">
            <v>0</v>
          </cell>
          <cell r="K499">
            <v>7.7</v>
          </cell>
          <cell r="L499">
            <v>7.7</v>
          </cell>
          <cell r="M499">
            <v>10.01</v>
          </cell>
        </row>
        <row r="500">
          <cell r="K500">
            <v>0</v>
          </cell>
        </row>
        <row r="501">
          <cell r="D501" t="str">
            <v>PINTURA DE LOGOTIPO</v>
          </cell>
          <cell r="K501">
            <v>0</v>
          </cell>
        </row>
        <row r="502">
          <cell r="C502">
            <v>7001160013</v>
          </cell>
          <cell r="D502" t="str">
            <v>Abertura de letreiro com logotipo.</v>
          </cell>
          <cell r="E502" t="str">
            <v>M²</v>
          </cell>
          <cell r="F502">
            <v>0</v>
          </cell>
          <cell r="G502">
            <v>25.52</v>
          </cell>
          <cell r="H502">
            <v>2.04</v>
          </cell>
          <cell r="I502">
            <v>0</v>
          </cell>
          <cell r="J502">
            <v>0</v>
          </cell>
          <cell r="K502">
            <v>27.56</v>
          </cell>
          <cell r="L502">
            <v>27.56</v>
          </cell>
          <cell r="M502">
            <v>35.83</v>
          </cell>
        </row>
        <row r="503">
          <cell r="K503">
            <v>0</v>
          </cell>
        </row>
        <row r="504">
          <cell r="D504" t="str">
            <v>ANDAIME METÁLICO</v>
          </cell>
          <cell r="K504">
            <v>0</v>
          </cell>
        </row>
        <row r="505">
          <cell r="C505">
            <v>7001160014</v>
          </cell>
          <cell r="D505" t="str">
            <v>Andaime metálico de encaixe para trabalho em fachada de edificação.</v>
          </cell>
          <cell r="E505" t="str">
            <v>M²</v>
          </cell>
          <cell r="F505">
            <v>0</v>
          </cell>
          <cell r="G505">
            <v>1.68</v>
          </cell>
          <cell r="H505">
            <v>7.05</v>
          </cell>
          <cell r="I505">
            <v>0</v>
          </cell>
          <cell r="J505">
            <v>0</v>
          </cell>
          <cell r="K505">
            <v>8.73</v>
          </cell>
          <cell r="L505">
            <v>8.73</v>
          </cell>
          <cell r="M505">
            <v>11.35</v>
          </cell>
        </row>
        <row r="506">
          <cell r="K506">
            <v>0</v>
          </cell>
        </row>
        <row r="507">
          <cell r="D507" t="str">
            <v>COBERTAS</v>
          </cell>
          <cell r="K507">
            <v>0</v>
          </cell>
        </row>
        <row r="508">
          <cell r="C508">
            <v>7001170001</v>
          </cell>
          <cell r="D508" t="str">
            <v>Coberta em telha de fibrocimento calheta 49 ( canaleta 49 ), inclusive madeiramento.</v>
          </cell>
          <cell r="E508" t="str">
            <v>M²</v>
          </cell>
          <cell r="F508">
            <v>0</v>
          </cell>
          <cell r="G508">
            <v>9.69</v>
          </cell>
          <cell r="H508">
            <v>78.33</v>
          </cell>
          <cell r="I508">
            <v>0</v>
          </cell>
          <cell r="J508">
            <v>0</v>
          </cell>
          <cell r="K508">
            <v>88.02</v>
          </cell>
          <cell r="L508">
            <v>88.02</v>
          </cell>
          <cell r="M508">
            <v>114.43</v>
          </cell>
        </row>
        <row r="509">
          <cell r="C509">
            <v>7001170002</v>
          </cell>
          <cell r="D509" t="str">
            <v>Coberta em telha de fibrocimento calhetão 90 ( canaleta 90 ),  inclusive madeiramento.</v>
          </cell>
          <cell r="E509" t="str">
            <v>M²</v>
          </cell>
          <cell r="F509">
            <v>0</v>
          </cell>
          <cell r="G509">
            <v>9.69</v>
          </cell>
          <cell r="H509">
            <v>62.09</v>
          </cell>
          <cell r="I509">
            <v>0</v>
          </cell>
          <cell r="J509">
            <v>0</v>
          </cell>
          <cell r="K509">
            <v>71.78</v>
          </cell>
          <cell r="L509">
            <v>71.78</v>
          </cell>
          <cell r="M509">
            <v>93.31</v>
          </cell>
        </row>
        <row r="510">
          <cell r="C510">
            <v>7001170003</v>
          </cell>
          <cell r="D510" t="str">
            <v>Coberta com chapas onduladas de fibrocimento 6mm,  inclusive madeiramento.</v>
          </cell>
          <cell r="E510" t="str">
            <v>M²</v>
          </cell>
          <cell r="F510">
            <v>0</v>
          </cell>
          <cell r="G510">
            <v>19.38</v>
          </cell>
          <cell r="H510">
            <v>27.58</v>
          </cell>
          <cell r="I510">
            <v>0</v>
          </cell>
          <cell r="J510">
            <v>0</v>
          </cell>
          <cell r="K510">
            <v>46.96</v>
          </cell>
          <cell r="L510">
            <v>46.96</v>
          </cell>
          <cell r="M510">
            <v>61.05</v>
          </cell>
        </row>
        <row r="511">
          <cell r="C511">
            <v>7001170004</v>
          </cell>
          <cell r="D511" t="str">
            <v>Coberta com telhas cerâmicas tipo colonial ( canal ).</v>
          </cell>
          <cell r="E511" t="str">
            <v>M²</v>
          </cell>
          <cell r="F511">
            <v>0</v>
          </cell>
          <cell r="G511">
            <v>23.92</v>
          </cell>
          <cell r="H511">
            <v>7.4</v>
          </cell>
          <cell r="I511">
            <v>0</v>
          </cell>
          <cell r="K511">
            <v>31.32</v>
          </cell>
          <cell r="L511">
            <v>31.32</v>
          </cell>
          <cell r="M511">
            <v>40.72</v>
          </cell>
        </row>
        <row r="512">
          <cell r="C512">
            <v>7001170005</v>
          </cell>
          <cell r="D512" t="str">
            <v>Coberta com telhas cerâmicas tipo colonial ( canal ) com madeiramento completo.</v>
          </cell>
          <cell r="E512" t="str">
            <v>M²</v>
          </cell>
          <cell r="F512">
            <v>0</v>
          </cell>
          <cell r="G512">
            <v>40.54</v>
          </cell>
          <cell r="H512">
            <v>69.709999999999994</v>
          </cell>
          <cell r="I512">
            <v>0</v>
          </cell>
          <cell r="K512">
            <v>110.25</v>
          </cell>
          <cell r="L512">
            <v>110.25</v>
          </cell>
          <cell r="M512">
            <v>143.33000000000001</v>
          </cell>
        </row>
        <row r="513">
          <cell r="C513">
            <v>7001170006</v>
          </cell>
          <cell r="D513" t="str">
            <v>Madeiramento para coberta com telhas colonial (canal) completo com vão de 3 a 7m.</v>
          </cell>
          <cell r="E513" t="str">
            <v>M²</v>
          </cell>
          <cell r="F513">
            <v>0</v>
          </cell>
          <cell r="G513">
            <v>16.62</v>
          </cell>
          <cell r="H513">
            <v>62.31</v>
          </cell>
          <cell r="I513">
            <v>0</v>
          </cell>
          <cell r="J513">
            <v>0</v>
          </cell>
          <cell r="K513">
            <v>78.930000000000007</v>
          </cell>
          <cell r="L513">
            <v>78.930000000000007</v>
          </cell>
          <cell r="M513">
            <v>102.61</v>
          </cell>
        </row>
        <row r="514">
          <cell r="K514">
            <v>0</v>
          </cell>
        </row>
        <row r="515">
          <cell r="D515" t="str">
            <v>BLOCO DE ANCORAGEM MOLDADO NO LOCAL</v>
          </cell>
          <cell r="K515">
            <v>0</v>
          </cell>
        </row>
        <row r="516">
          <cell r="C516">
            <v>7001180001</v>
          </cell>
          <cell r="D516" t="str">
            <v>Blocos de ancoragem moldados no local em concreto simples com FCK &gt;= 10 Mpa - dosagem empírica.</v>
          </cell>
          <cell r="E516" t="str">
            <v>M³</v>
          </cell>
          <cell r="F516">
            <v>1.1599999999999999</v>
          </cell>
          <cell r="G516">
            <v>107.7</v>
          </cell>
          <cell r="H516">
            <v>258.83</v>
          </cell>
          <cell r="I516">
            <v>0</v>
          </cell>
          <cell r="K516">
            <v>367.69</v>
          </cell>
          <cell r="L516">
            <v>367.69</v>
          </cell>
          <cell r="M516">
            <v>478</v>
          </cell>
        </row>
        <row r="517">
          <cell r="C517">
            <v>7001180002</v>
          </cell>
          <cell r="D517" t="str">
            <v>Blocos de ancoragem moldados no local em concreto armado FCK &gt;= 15 MPa - controle "C" - com até 70 kg de ferro.</v>
          </cell>
          <cell r="E517" t="str">
            <v>M³</v>
          </cell>
          <cell r="F517">
            <v>1.1599999999999999</v>
          </cell>
          <cell r="G517">
            <v>184.7</v>
          </cell>
          <cell r="H517">
            <v>606.91</v>
          </cell>
          <cell r="I517">
            <v>0</v>
          </cell>
          <cell r="K517">
            <v>792.77</v>
          </cell>
          <cell r="L517">
            <v>792.77</v>
          </cell>
          <cell r="M517">
            <v>1030.5999999999999</v>
          </cell>
        </row>
        <row r="518">
          <cell r="C518">
            <v>7001180003</v>
          </cell>
          <cell r="D518" t="str">
            <v>Blocos de ancoragem moldados no local em concreto ciclópico.</v>
          </cell>
          <cell r="E518" t="str">
            <v>M³</v>
          </cell>
          <cell r="F518">
            <v>0.81</v>
          </cell>
          <cell r="G518">
            <v>162.09</v>
          </cell>
          <cell r="H518">
            <v>225.16</v>
          </cell>
          <cell r="I518">
            <v>0</v>
          </cell>
          <cell r="K518">
            <v>388.06</v>
          </cell>
          <cell r="L518">
            <v>388.06</v>
          </cell>
          <cell r="M518">
            <v>504.48</v>
          </cell>
        </row>
        <row r="519">
          <cell r="K519">
            <v>0</v>
          </cell>
        </row>
        <row r="520">
          <cell r="D520" t="str">
            <v>CONSTRUÇÃO DE POÇO DE VISITA</v>
          </cell>
          <cell r="K520">
            <v>0</v>
          </cell>
        </row>
        <row r="521">
          <cell r="C521">
            <v>7001190001</v>
          </cell>
          <cell r="D521" t="str">
            <v>Construção de poço de visita com tampão e caixilho fornecidos pelo contratado com DN - 1,00m e profundidade até 2,0m.</v>
          </cell>
          <cell r="E521" t="str">
            <v>UD</v>
          </cell>
          <cell r="F521">
            <v>0.84</v>
          </cell>
          <cell r="G521">
            <v>752.59</v>
          </cell>
          <cell r="H521">
            <v>521.4</v>
          </cell>
          <cell r="I521">
            <v>0</v>
          </cell>
          <cell r="K521">
            <v>1274.83</v>
          </cell>
          <cell r="L521">
            <v>1274.83</v>
          </cell>
          <cell r="M521">
            <v>1657.28</v>
          </cell>
        </row>
        <row r="522">
          <cell r="C522">
            <v>7001190002</v>
          </cell>
          <cell r="D522" t="str">
            <v>Construção de poço de visita com tampão e caixilho fornecido pelo contratado com DN - 1,00m com profundidade acima de 2,00m e até 4,00m.</v>
          </cell>
          <cell r="E522" t="str">
            <v>UD</v>
          </cell>
          <cell r="F522">
            <v>1.4</v>
          </cell>
          <cell r="G522">
            <v>1430.82</v>
          </cell>
          <cell r="H522">
            <v>944.89</v>
          </cell>
          <cell r="I522">
            <v>0</v>
          </cell>
          <cell r="K522">
            <v>2377.11</v>
          </cell>
          <cell r="L522">
            <v>2377.11</v>
          </cell>
          <cell r="M522">
            <v>3090.24</v>
          </cell>
        </row>
        <row r="523">
          <cell r="C523">
            <v>7001190003</v>
          </cell>
          <cell r="D523" t="str">
            <v>Construção de poço de visita com tampão e caixilho fornecido pelo contratado com  DN - 1,00m com profundidadeacima  de 4,00 m e até 6,00m.</v>
          </cell>
          <cell r="E523" t="str">
            <v>UD</v>
          </cell>
          <cell r="F523">
            <v>1.9</v>
          </cell>
          <cell r="G523">
            <v>2205.42</v>
          </cell>
          <cell r="H523">
            <v>1357.2</v>
          </cell>
          <cell r="I523">
            <v>0</v>
          </cell>
          <cell r="K523">
            <v>3564.52</v>
          </cell>
          <cell r="L523">
            <v>3564.52</v>
          </cell>
          <cell r="M523">
            <v>4633.88</v>
          </cell>
        </row>
        <row r="524">
          <cell r="C524">
            <v>7001190004</v>
          </cell>
          <cell r="D524" t="str">
            <v>Construção de poço de visita com  tampão e caixilho fornecido pelo contratado com  DN - 1,20m até 2,00m de profundidade.</v>
          </cell>
          <cell r="E524" t="str">
            <v>UD</v>
          </cell>
          <cell r="F524">
            <v>1.18</v>
          </cell>
          <cell r="G524">
            <v>916.06</v>
          </cell>
          <cell r="H524">
            <v>675.91</v>
          </cell>
          <cell r="I524">
            <v>0</v>
          </cell>
          <cell r="K524">
            <v>1593.15</v>
          </cell>
          <cell r="L524">
            <v>1593.15</v>
          </cell>
          <cell r="M524">
            <v>2071.1</v>
          </cell>
        </row>
        <row r="525">
          <cell r="C525">
            <v>7001190005</v>
          </cell>
          <cell r="D525" t="str">
            <v>Construção de poço de visita com tampão e caixilho fornecido pelo contratado com DN - 1,20m com profundidade acima de 2,00m e até 4,00m.</v>
          </cell>
          <cell r="E525" t="str">
            <v>UD</v>
          </cell>
          <cell r="F525">
            <v>1.88</v>
          </cell>
          <cell r="G525">
            <v>1703.41</v>
          </cell>
          <cell r="H525">
            <v>1193.99</v>
          </cell>
          <cell r="I525">
            <v>0</v>
          </cell>
          <cell r="K525">
            <v>2899.28</v>
          </cell>
          <cell r="L525">
            <v>2899.28</v>
          </cell>
          <cell r="M525">
            <v>3769.06</v>
          </cell>
        </row>
        <row r="526">
          <cell r="C526">
            <v>7001190006</v>
          </cell>
          <cell r="D526" t="str">
            <v>Construção de poço de visita com tampão e caixilho fornecido pelo contratado com DN - 1,20m com profundidade acima de 4,00m e até 6,00m.</v>
          </cell>
          <cell r="E526" t="str">
            <v>UD</v>
          </cell>
          <cell r="F526">
            <v>2.58</v>
          </cell>
          <cell r="G526">
            <v>2642.07</v>
          </cell>
          <cell r="H526">
            <v>1712.08</v>
          </cell>
          <cell r="I526">
            <v>0</v>
          </cell>
          <cell r="K526">
            <v>4356.7299999999996</v>
          </cell>
          <cell r="L526">
            <v>4356.7299999999996</v>
          </cell>
          <cell r="M526">
            <v>5663.75</v>
          </cell>
        </row>
        <row r="527">
          <cell r="C527">
            <v>7001190007</v>
          </cell>
          <cell r="D527" t="str">
            <v>Anel em concreto armado ( FCK &gt;= 25 Mpa ) para PV - DN = 0,60 x 0,10 m.</v>
          </cell>
          <cell r="E527" t="str">
            <v>UD</v>
          </cell>
          <cell r="F527">
            <v>0.01</v>
          </cell>
          <cell r="G527">
            <v>8.1199999999999992</v>
          </cell>
          <cell r="H527">
            <v>11.25</v>
          </cell>
          <cell r="I527">
            <v>0</v>
          </cell>
          <cell r="K527">
            <v>19.38</v>
          </cell>
          <cell r="L527">
            <v>19.38</v>
          </cell>
          <cell r="M527">
            <v>25.19</v>
          </cell>
        </row>
        <row r="528">
          <cell r="C528">
            <v>7001190008</v>
          </cell>
          <cell r="D528" t="str">
            <v>Anel em concreto armado ( FCK &gt;= 25 Mpa ) para PV - DN = 0,60 x 0,30 m.</v>
          </cell>
          <cell r="E528" t="str">
            <v>UD</v>
          </cell>
          <cell r="F528">
            <v>0.03</v>
          </cell>
          <cell r="G528">
            <v>24.87</v>
          </cell>
          <cell r="H528">
            <v>34.74</v>
          </cell>
          <cell r="I528">
            <v>0</v>
          </cell>
          <cell r="K528">
            <v>59.64</v>
          </cell>
          <cell r="L528">
            <v>59.64</v>
          </cell>
          <cell r="M528">
            <v>77.53</v>
          </cell>
        </row>
        <row r="529">
          <cell r="C529">
            <v>7001190009</v>
          </cell>
          <cell r="D529" t="str">
            <v>Anel em concreto armado ( FCK &gt;= 25 Mpa ) para PV - DN = 1,00 x 0,20 m.</v>
          </cell>
          <cell r="E529" t="str">
            <v>UD</v>
          </cell>
          <cell r="F529">
            <v>0.05</v>
          </cell>
          <cell r="G529">
            <v>27.22</v>
          </cell>
          <cell r="H529">
            <v>39.94</v>
          </cell>
          <cell r="I529">
            <v>0</v>
          </cell>
          <cell r="K529">
            <v>67.209999999999994</v>
          </cell>
          <cell r="L529">
            <v>67.209999999999994</v>
          </cell>
          <cell r="M529">
            <v>87.37</v>
          </cell>
        </row>
        <row r="530">
          <cell r="C530">
            <v>7001190010</v>
          </cell>
          <cell r="D530" t="str">
            <v>Anel em concreto armado ( FCK &gt;= 25 Mpa ) para PV - DN = 1,20 x 0,20 m.</v>
          </cell>
          <cell r="E530" t="str">
            <v>UD</v>
          </cell>
          <cell r="F530">
            <v>7.0000000000000007E-2</v>
          </cell>
          <cell r="G530">
            <v>32.9</v>
          </cell>
          <cell r="H530">
            <v>50.26</v>
          </cell>
          <cell r="I530">
            <v>0</v>
          </cell>
          <cell r="K530">
            <v>83.23</v>
          </cell>
          <cell r="L530">
            <v>83.23</v>
          </cell>
          <cell r="M530">
            <v>108.2</v>
          </cell>
        </row>
        <row r="531">
          <cell r="C531">
            <v>7001190011</v>
          </cell>
          <cell r="D531" t="str">
            <v>Laje de concreto armado ( FCK &gt;= 25 Mpa ) com furo excêntrico para PV - DN - 1,00 m.</v>
          </cell>
          <cell r="E531" t="str">
            <v>UD</v>
          </cell>
          <cell r="F531">
            <v>0.11</v>
          </cell>
          <cell r="G531">
            <v>36.33</v>
          </cell>
          <cell r="H531">
            <v>141.74</v>
          </cell>
          <cell r="I531">
            <v>0</v>
          </cell>
          <cell r="K531">
            <v>178.18</v>
          </cell>
          <cell r="L531">
            <v>178.18</v>
          </cell>
          <cell r="M531">
            <v>231.63</v>
          </cell>
        </row>
        <row r="532">
          <cell r="C532">
            <v>7001190012</v>
          </cell>
          <cell r="D532" t="str">
            <v>Laje de concreto armado ( FCK &gt;= 25 Mpa ) com furo excêntrico para PV - DN - 1,20 m.</v>
          </cell>
          <cell r="E532" t="str">
            <v>UD</v>
          </cell>
          <cell r="F532">
            <v>0.15</v>
          </cell>
          <cell r="G532">
            <v>49.35</v>
          </cell>
          <cell r="H532">
            <v>196.74</v>
          </cell>
          <cell r="I532">
            <v>0</v>
          </cell>
          <cell r="K532">
            <v>246.24</v>
          </cell>
          <cell r="L532">
            <v>246.24</v>
          </cell>
          <cell r="M532">
            <v>320.11</v>
          </cell>
        </row>
        <row r="533">
          <cell r="C533">
            <v>7001190013</v>
          </cell>
          <cell r="D533" t="str">
            <v>Tijolo coroa para PV.</v>
          </cell>
          <cell r="E533" t="str">
            <v>UD</v>
          </cell>
          <cell r="F533">
            <v>0</v>
          </cell>
          <cell r="G533">
            <v>0.44</v>
          </cell>
          <cell r="H533">
            <v>0.43</v>
          </cell>
          <cell r="I533">
            <v>0</v>
          </cell>
          <cell r="K533">
            <v>0.87</v>
          </cell>
          <cell r="L533">
            <v>0.87</v>
          </cell>
          <cell r="M533">
            <v>1.1299999999999999</v>
          </cell>
        </row>
        <row r="534">
          <cell r="C534">
            <v>7001190014</v>
          </cell>
          <cell r="D534" t="str">
            <v>Anel ( caixilho ) para PV de ferro fundido, conforme padrão Compesa -  DN = 0,72 x 0,15 m.</v>
          </cell>
          <cell r="E534" t="str">
            <v>UD</v>
          </cell>
          <cell r="F534">
            <v>0</v>
          </cell>
          <cell r="G534">
            <v>0.6</v>
          </cell>
          <cell r="H534">
            <v>138.15</v>
          </cell>
          <cell r="I534">
            <v>0</v>
          </cell>
          <cell r="K534">
            <v>138.75</v>
          </cell>
          <cell r="L534">
            <v>138.75</v>
          </cell>
          <cell r="M534">
            <v>180.38</v>
          </cell>
        </row>
        <row r="535">
          <cell r="C535">
            <v>7001190015</v>
          </cell>
          <cell r="D535" t="str">
            <v>Tampa para PV, com anel de ferro fundido entrelaçado com ferragem de 6.0, conforme padrão Compesa - DN = 0,60 m.</v>
          </cell>
          <cell r="E535" t="str">
            <v>UD</v>
          </cell>
          <cell r="F535">
            <v>0.02</v>
          </cell>
          <cell r="G535">
            <v>0.68</v>
          </cell>
          <cell r="H535">
            <v>130.22999999999999</v>
          </cell>
          <cell r="I535">
            <v>0</v>
          </cell>
          <cell r="K535">
            <v>130.93</v>
          </cell>
          <cell r="L535">
            <v>130.93</v>
          </cell>
          <cell r="M535">
            <v>170.21</v>
          </cell>
        </row>
        <row r="536">
          <cell r="K536">
            <v>0</v>
          </cell>
        </row>
        <row r="537">
          <cell r="D537" t="str">
            <v>ASSENTAMENTO DE TUBOS DE CONCRETO</v>
          </cell>
          <cell r="K537">
            <v>0</v>
          </cell>
        </row>
        <row r="538">
          <cell r="C538">
            <v>7001200001</v>
          </cell>
          <cell r="D538" t="str">
            <v>Assentamento de tubo em concreto DN - 0,50 m.</v>
          </cell>
          <cell r="E538" t="str">
            <v>M</v>
          </cell>
          <cell r="F538">
            <v>0.92</v>
          </cell>
          <cell r="G538">
            <v>16.190000000000001</v>
          </cell>
          <cell r="H538">
            <v>0.65</v>
          </cell>
          <cell r="I538">
            <v>0</v>
          </cell>
          <cell r="K538">
            <v>17.760000000000002</v>
          </cell>
          <cell r="L538">
            <v>17.760000000000002</v>
          </cell>
          <cell r="M538">
            <v>23.09</v>
          </cell>
        </row>
        <row r="539">
          <cell r="C539">
            <v>7001200002</v>
          </cell>
          <cell r="D539" t="str">
            <v>Assentamento de tubo em concreto DN - 0,60 m.</v>
          </cell>
          <cell r="E539" t="str">
            <v>M</v>
          </cell>
          <cell r="F539">
            <v>1.22</v>
          </cell>
          <cell r="G539">
            <v>20.87</v>
          </cell>
          <cell r="H539">
            <v>0.86</v>
          </cell>
          <cell r="I539">
            <v>0</v>
          </cell>
          <cell r="K539">
            <v>22.95</v>
          </cell>
          <cell r="L539">
            <v>22.95</v>
          </cell>
          <cell r="M539">
            <v>29.84</v>
          </cell>
        </row>
        <row r="540">
          <cell r="C540">
            <v>7001200003</v>
          </cell>
          <cell r="D540" t="str">
            <v>Assentamento de tubo em concreto DN - 0,70 m.</v>
          </cell>
          <cell r="E540" t="str">
            <v>M</v>
          </cell>
          <cell r="F540">
            <v>1.53</v>
          </cell>
          <cell r="G540">
            <v>24.87</v>
          </cell>
          <cell r="H540">
            <v>1.29</v>
          </cell>
          <cell r="I540">
            <v>0</v>
          </cell>
          <cell r="K540">
            <v>27.69</v>
          </cell>
          <cell r="L540">
            <v>27.69</v>
          </cell>
          <cell r="M540">
            <v>36</v>
          </cell>
        </row>
        <row r="541">
          <cell r="C541">
            <v>7001200004</v>
          </cell>
          <cell r="D541" t="str">
            <v>Assentamento de tubo em concreto DN - 0,80 m.</v>
          </cell>
          <cell r="E541" t="str">
            <v>M</v>
          </cell>
          <cell r="F541">
            <v>1.83</v>
          </cell>
          <cell r="G541">
            <v>30.26</v>
          </cell>
          <cell r="H541">
            <v>1.72</v>
          </cell>
          <cell r="I541">
            <v>0</v>
          </cell>
          <cell r="K541">
            <v>33.81</v>
          </cell>
          <cell r="L541">
            <v>33.81</v>
          </cell>
          <cell r="M541">
            <v>43.95</v>
          </cell>
        </row>
        <row r="542">
          <cell r="C542">
            <v>7001200005</v>
          </cell>
          <cell r="D542" t="str">
            <v>Assentamento de tubo de concreto DN - 0,90 m.</v>
          </cell>
          <cell r="E542" t="str">
            <v>M</v>
          </cell>
          <cell r="F542">
            <v>2.14</v>
          </cell>
          <cell r="G542">
            <v>37.43</v>
          </cell>
          <cell r="H542">
            <v>2.15</v>
          </cell>
          <cell r="I542">
            <v>0</v>
          </cell>
          <cell r="K542">
            <v>41.72</v>
          </cell>
          <cell r="L542">
            <v>41.72</v>
          </cell>
          <cell r="M542">
            <v>54.24</v>
          </cell>
        </row>
        <row r="543">
          <cell r="C543">
            <v>7001200006</v>
          </cell>
          <cell r="D543" t="str">
            <v>Assentamento de tubo em concreto DN - 1,00 m.</v>
          </cell>
          <cell r="E543" t="str">
            <v>M</v>
          </cell>
          <cell r="F543">
            <v>2.44</v>
          </cell>
          <cell r="G543">
            <v>51.98</v>
          </cell>
          <cell r="H543">
            <v>3.23</v>
          </cell>
          <cell r="I543">
            <v>0</v>
          </cell>
          <cell r="K543">
            <v>57.65</v>
          </cell>
          <cell r="L543">
            <v>57.65</v>
          </cell>
          <cell r="M543">
            <v>74.95</v>
          </cell>
        </row>
        <row r="544">
          <cell r="C544">
            <v>7001200007</v>
          </cell>
          <cell r="D544" t="str">
            <v>Assentamento de tubo em concreto DN - 1,20 m.</v>
          </cell>
          <cell r="E544" t="str">
            <v>M</v>
          </cell>
          <cell r="F544">
            <v>3.05</v>
          </cell>
          <cell r="G544">
            <v>73.930000000000007</v>
          </cell>
          <cell r="H544">
            <v>5.38</v>
          </cell>
          <cell r="I544">
            <v>0</v>
          </cell>
          <cell r="K544">
            <v>82.36</v>
          </cell>
          <cell r="L544">
            <v>82.36</v>
          </cell>
          <cell r="M544">
            <v>107.07</v>
          </cell>
        </row>
        <row r="545">
          <cell r="K545">
            <v>0</v>
          </cell>
        </row>
        <row r="546">
          <cell r="D546" t="str">
            <v>ASSENTAMENTO DE TUBOS DE FERRO DÚCTIL OU AÇO</v>
          </cell>
          <cell r="K546">
            <v>0</v>
          </cell>
        </row>
        <row r="547">
          <cell r="C547">
            <v>7001210262</v>
          </cell>
          <cell r="D547" t="str">
            <v>Assentamento de tubulação ponta e bolsa em ferro dúctil ou aço com conexões e peças especiais, DN - 80 mm, inclusive carga, transporte e descarga.</v>
          </cell>
          <cell r="E547" t="str">
            <v>M</v>
          </cell>
          <cell r="F547">
            <v>0.53</v>
          </cell>
          <cell r="G547">
            <v>1.36</v>
          </cell>
          <cell r="H547">
            <v>0.05</v>
          </cell>
          <cell r="I547">
            <v>0</v>
          </cell>
          <cell r="K547">
            <v>1.94</v>
          </cell>
          <cell r="L547">
            <v>1.94</v>
          </cell>
          <cell r="M547">
            <v>2.52</v>
          </cell>
        </row>
        <row r="548">
          <cell r="C548">
            <v>7001210263</v>
          </cell>
          <cell r="D548" t="str">
            <v>Assentamento de tubulação ponta e bolsa em ferro dúctil ou aço com conexões e peças especiais, DN - 100 mm, inclusive carga, transporte e descarga.</v>
          </cell>
          <cell r="E548" t="str">
            <v>M</v>
          </cell>
          <cell r="F548">
            <v>0.66</v>
          </cell>
          <cell r="G548">
            <v>1.53</v>
          </cell>
          <cell r="H548">
            <v>0.06</v>
          </cell>
          <cell r="I548">
            <v>0</v>
          </cell>
          <cell r="K548">
            <v>2.25</v>
          </cell>
          <cell r="L548">
            <v>2.25</v>
          </cell>
          <cell r="M548">
            <v>2.93</v>
          </cell>
        </row>
        <row r="549">
          <cell r="C549">
            <v>7001210264</v>
          </cell>
          <cell r="D549" t="str">
            <v>Assentamento de tubulação ponta e bolsa em ferro dúctil ou aço com conexões e peças especiais, DN - 150 mm, inclusive carga, transporte e descarga.</v>
          </cell>
          <cell r="E549" t="str">
            <v>M</v>
          </cell>
          <cell r="F549">
            <v>2.67</v>
          </cell>
          <cell r="G549">
            <v>2.09</v>
          </cell>
          <cell r="H549">
            <v>7.0000000000000007E-2</v>
          </cell>
          <cell r="I549">
            <v>0</v>
          </cell>
          <cell r="K549">
            <v>4.83</v>
          </cell>
          <cell r="L549">
            <v>4.83</v>
          </cell>
          <cell r="M549">
            <v>6.28</v>
          </cell>
        </row>
        <row r="550">
          <cell r="C550">
            <v>7001210265</v>
          </cell>
          <cell r="D550" t="str">
            <v>Assentamento de tubulação ponta e bolsa em ferro dúctil ou aço com conexões e peças especiais, DN - 200 mm, inclusive carga, transporte e descarga.</v>
          </cell>
          <cell r="E550" t="str">
            <v>M</v>
          </cell>
          <cell r="F550">
            <v>3.49</v>
          </cell>
          <cell r="G550">
            <v>2.71</v>
          </cell>
          <cell r="H550">
            <v>0.09</v>
          </cell>
          <cell r="I550">
            <v>0</v>
          </cell>
          <cell r="K550">
            <v>6.29</v>
          </cell>
          <cell r="L550">
            <v>6.29</v>
          </cell>
          <cell r="M550">
            <v>8.18</v>
          </cell>
        </row>
        <row r="551">
          <cell r="C551">
            <v>7001210266</v>
          </cell>
          <cell r="D551" t="str">
            <v>Assentamento de tubulação ponta e bolsa em ferro dúctil ou aço com conexões e peças especiais, DN - 250 mm, inclusive carga, transporte e descarga.</v>
          </cell>
          <cell r="E551" t="str">
            <v>M</v>
          </cell>
          <cell r="F551">
            <v>4.16</v>
          </cell>
          <cell r="G551">
            <v>3.03</v>
          </cell>
          <cell r="H551">
            <v>0.11</v>
          </cell>
          <cell r="I551">
            <v>0</v>
          </cell>
          <cell r="K551">
            <v>7.3</v>
          </cell>
          <cell r="L551">
            <v>7.3</v>
          </cell>
          <cell r="M551">
            <v>9.49</v>
          </cell>
        </row>
        <row r="552">
          <cell r="C552">
            <v>7001210267</v>
          </cell>
          <cell r="D552" t="str">
            <v>Assentamento de tubulação ponta e bolsa em ferro dúctil ou aço com conexões e peças especiais, DN - 300 mm, inclusive carga, transporte e descarga.</v>
          </cell>
          <cell r="E552" t="str">
            <v>M</v>
          </cell>
          <cell r="F552">
            <v>5.01</v>
          </cell>
          <cell r="G552">
            <v>3.59</v>
          </cell>
          <cell r="H552">
            <v>0.14000000000000001</v>
          </cell>
          <cell r="I552">
            <v>0</v>
          </cell>
          <cell r="K552">
            <v>8.74</v>
          </cell>
          <cell r="L552">
            <v>8.74</v>
          </cell>
          <cell r="M552">
            <v>11.36</v>
          </cell>
        </row>
        <row r="553">
          <cell r="C553">
            <v>7001210268</v>
          </cell>
          <cell r="D553" t="str">
            <v>Assentamento de tubulação ponta e bolsa em ferro dúctil ou aço com conexões e peças especiais, DN - 350 mm, inclusive carga, transporte e descarga.</v>
          </cell>
          <cell r="E553" t="str">
            <v>M</v>
          </cell>
          <cell r="F553">
            <v>5.68</v>
          </cell>
          <cell r="G553">
            <v>3.85</v>
          </cell>
          <cell r="H553">
            <v>0.16</v>
          </cell>
          <cell r="I553">
            <v>0</v>
          </cell>
          <cell r="K553">
            <v>9.69</v>
          </cell>
          <cell r="L553">
            <v>9.69</v>
          </cell>
          <cell r="M553">
            <v>12.6</v>
          </cell>
        </row>
        <row r="554">
          <cell r="C554">
            <v>7001210269</v>
          </cell>
          <cell r="D554" t="str">
            <v>Assentamento de tubulação ponta e bolsa em ferro dúctil ou aço com conexões e peças especiais, DN - 400 mm, inclusive carga, transporte e descarga.</v>
          </cell>
          <cell r="E554" t="str">
            <v>M</v>
          </cell>
          <cell r="F554">
            <v>6.42</v>
          </cell>
          <cell r="G554">
            <v>4.18</v>
          </cell>
          <cell r="H554">
            <v>0.19</v>
          </cell>
          <cell r="I554">
            <v>0</v>
          </cell>
          <cell r="K554">
            <v>10.79</v>
          </cell>
          <cell r="L554">
            <v>10.79</v>
          </cell>
          <cell r="M554">
            <v>14.03</v>
          </cell>
        </row>
        <row r="555">
          <cell r="C555">
            <v>7001210270</v>
          </cell>
          <cell r="D555" t="str">
            <v>Assentamento de tubulação ponta e bolsa em ferro dúctil ou aço com conexões e peças especiais, DN - 450 mm, inclusive carga, transporte e descarga.</v>
          </cell>
          <cell r="E555" t="str">
            <v>M</v>
          </cell>
          <cell r="F555">
            <v>7.26</v>
          </cell>
          <cell r="G555">
            <v>4.54</v>
          </cell>
          <cell r="H555">
            <v>0.22</v>
          </cell>
          <cell r="I555">
            <v>0</v>
          </cell>
          <cell r="K555">
            <v>12.02</v>
          </cell>
          <cell r="L555">
            <v>12.02</v>
          </cell>
          <cell r="M555">
            <v>15.63</v>
          </cell>
        </row>
        <row r="556">
          <cell r="C556">
            <v>7001210271</v>
          </cell>
          <cell r="D556" t="str">
            <v>Assentamento de tubulação ponta e bolsa em ferro dúctil ou aço com conexões e peças especiais, DN - 500 mm, inclusive carga, transporte e descarga.</v>
          </cell>
          <cell r="E556" t="str">
            <v>M</v>
          </cell>
          <cell r="F556">
            <v>8.1300000000000008</v>
          </cell>
          <cell r="G556">
            <v>4.9400000000000004</v>
          </cell>
          <cell r="H556">
            <v>0.25</v>
          </cell>
          <cell r="I556">
            <v>0</v>
          </cell>
          <cell r="K556">
            <v>13.32</v>
          </cell>
          <cell r="L556">
            <v>13.32</v>
          </cell>
          <cell r="M556">
            <v>17.32</v>
          </cell>
        </row>
        <row r="557">
          <cell r="C557">
            <v>7001210272</v>
          </cell>
          <cell r="D557" t="str">
            <v>Assentamento de tubulação ponta e bolsa em ferro dúctil ou aço com conexões e peças especiais, DN - 600 mm, inclusive carga, transporte e descarga.</v>
          </cell>
          <cell r="E557" t="str">
            <v>M</v>
          </cell>
          <cell r="F557">
            <v>9.99</v>
          </cell>
          <cell r="G557">
            <v>7.66</v>
          </cell>
          <cell r="H557">
            <v>0.31</v>
          </cell>
          <cell r="I557">
            <v>0</v>
          </cell>
          <cell r="K557">
            <v>17.96</v>
          </cell>
          <cell r="L557">
            <v>17.96</v>
          </cell>
          <cell r="M557">
            <v>23.35</v>
          </cell>
        </row>
        <row r="558">
          <cell r="C558">
            <v>7001210273</v>
          </cell>
          <cell r="D558" t="str">
            <v>Assentamento de tubulação ponta e bolsa em ferro dúctil ou aço com conexões e peças especiais, DN - 700 mm, inclusive carga, transporte e descarga.</v>
          </cell>
          <cell r="E558" t="str">
            <v>M</v>
          </cell>
          <cell r="F558">
            <v>11.95</v>
          </cell>
          <cell r="G558">
            <v>8.5500000000000007</v>
          </cell>
          <cell r="H558">
            <v>0.34</v>
          </cell>
          <cell r="I558">
            <v>0</v>
          </cell>
          <cell r="K558">
            <v>20.84</v>
          </cell>
          <cell r="L558">
            <v>20.84</v>
          </cell>
          <cell r="M558">
            <v>27.09</v>
          </cell>
        </row>
        <row r="559">
          <cell r="C559">
            <v>7001210274</v>
          </cell>
          <cell r="D559" t="str">
            <v>Assentamento de tubulação ponta e bolsa em ferro dúctil ou aço com conexões e peças especiais, DN - 800 mm, inclusive carga, transporte e descarga.</v>
          </cell>
          <cell r="E559" t="str">
            <v>M</v>
          </cell>
          <cell r="F559">
            <v>14.14</v>
          </cell>
          <cell r="G559">
            <v>9.59</v>
          </cell>
          <cell r="H559">
            <v>0.38</v>
          </cell>
          <cell r="I559">
            <v>0</v>
          </cell>
          <cell r="K559">
            <v>24.11</v>
          </cell>
          <cell r="L559">
            <v>24.11</v>
          </cell>
          <cell r="M559">
            <v>31.34</v>
          </cell>
        </row>
        <row r="560">
          <cell r="C560">
            <v>7001210275</v>
          </cell>
          <cell r="D560" t="str">
            <v>Assentamento de tubulação ponta e bolsa em ferro dúctil ou aço com conexões e peças especiais, DN - 900 mm, inclusive carga, transporte e descarga.</v>
          </cell>
          <cell r="E560" t="str">
            <v>M</v>
          </cell>
          <cell r="F560">
            <v>17.5</v>
          </cell>
          <cell r="G560">
            <v>10.87</v>
          </cell>
          <cell r="H560">
            <v>0.42</v>
          </cell>
          <cell r="I560">
            <v>0</v>
          </cell>
          <cell r="K560">
            <v>28.79</v>
          </cell>
          <cell r="L560">
            <v>28.79</v>
          </cell>
          <cell r="M560">
            <v>37.43</v>
          </cell>
        </row>
        <row r="561">
          <cell r="C561">
            <v>7001210276</v>
          </cell>
          <cell r="D561" t="str">
            <v>Assentamento de tubulação ponta e bolsa em ferro dúctil ou aço com conexões e peças especiais, DN - 1.000 mm, inclusive carga, transporte e descarga.</v>
          </cell>
          <cell r="E561" t="str">
            <v>M</v>
          </cell>
          <cell r="F561">
            <v>21.68</v>
          </cell>
          <cell r="G561">
            <v>14.3</v>
          </cell>
          <cell r="H561">
            <v>0.47</v>
          </cell>
          <cell r="I561">
            <v>0</v>
          </cell>
          <cell r="K561">
            <v>36.450000000000003</v>
          </cell>
          <cell r="L561">
            <v>36.450000000000003</v>
          </cell>
          <cell r="M561">
            <v>47.39</v>
          </cell>
        </row>
        <row r="562">
          <cell r="C562">
            <v>7001210277</v>
          </cell>
          <cell r="D562" t="str">
            <v>Assentamento de tubulação ponta e bolsa em ferro dúctil ou aço com conexões e peças especiais, DN - 1.200 mm, inclusive carga, transporte e descarga.</v>
          </cell>
          <cell r="E562" t="str">
            <v>M</v>
          </cell>
          <cell r="F562">
            <v>30.7</v>
          </cell>
          <cell r="G562">
            <v>21.25</v>
          </cell>
          <cell r="H562">
            <v>0.75</v>
          </cell>
          <cell r="I562">
            <v>0</v>
          </cell>
          <cell r="K562">
            <v>52.7</v>
          </cell>
          <cell r="L562">
            <v>52.7</v>
          </cell>
          <cell r="M562">
            <v>68.510000000000005</v>
          </cell>
        </row>
        <row r="563">
          <cell r="K563">
            <v>0</v>
          </cell>
        </row>
        <row r="564">
          <cell r="D564" t="str">
            <v>INTERLIGAÇÃO SEM CORTE DO TUBO EXISTENTE EM FERRO DÚCTIL</v>
          </cell>
          <cell r="K564">
            <v>0</v>
          </cell>
        </row>
        <row r="565">
          <cell r="C565">
            <v>7001210017</v>
          </cell>
          <cell r="D565" t="str">
            <v>Interligação sem corte do tubo existente em ferro dúctil DN - 50 mm.</v>
          </cell>
          <cell r="E565" t="str">
            <v>UD</v>
          </cell>
          <cell r="F565">
            <v>0</v>
          </cell>
          <cell r="G565">
            <v>65.53</v>
          </cell>
          <cell r="H565">
            <v>0</v>
          </cell>
          <cell r="I565">
            <v>0</v>
          </cell>
          <cell r="J565">
            <v>0</v>
          </cell>
          <cell r="K565">
            <v>65.53</v>
          </cell>
          <cell r="L565">
            <v>65.53</v>
          </cell>
          <cell r="M565">
            <v>85.19</v>
          </cell>
        </row>
        <row r="566">
          <cell r="C566">
            <v>7001210018</v>
          </cell>
          <cell r="D566" t="str">
            <v>Interligação sem corte do tubo existente em ferro dúctil DN - 75 mm .</v>
          </cell>
          <cell r="E566" t="str">
            <v>UD</v>
          </cell>
          <cell r="F566">
            <v>0</v>
          </cell>
          <cell r="G566">
            <v>109.22</v>
          </cell>
          <cell r="H566">
            <v>0</v>
          </cell>
          <cell r="I566">
            <v>0</v>
          </cell>
          <cell r="J566">
            <v>0</v>
          </cell>
          <cell r="K566">
            <v>109.22</v>
          </cell>
          <cell r="L566">
            <v>109.22</v>
          </cell>
          <cell r="M566">
            <v>141.99</v>
          </cell>
        </row>
        <row r="567">
          <cell r="C567">
            <v>7001210019</v>
          </cell>
          <cell r="D567" t="str">
            <v>Interligação sem corte do tubo existente em ferro dúctil DN - 100 mm.</v>
          </cell>
          <cell r="E567" t="str">
            <v>UD</v>
          </cell>
          <cell r="F567">
            <v>0</v>
          </cell>
          <cell r="G567">
            <v>152.91</v>
          </cell>
          <cell r="H567">
            <v>0</v>
          </cell>
          <cell r="I567">
            <v>0</v>
          </cell>
          <cell r="J567">
            <v>0</v>
          </cell>
          <cell r="K567">
            <v>152.91</v>
          </cell>
          <cell r="L567">
            <v>152.91</v>
          </cell>
          <cell r="M567">
            <v>198.78</v>
          </cell>
        </row>
        <row r="568">
          <cell r="C568">
            <v>7001210020</v>
          </cell>
          <cell r="D568" t="str">
            <v>Interligação sem corte do tubo existente em ferro dúctil DN - 150 mm ou 200 mm.</v>
          </cell>
          <cell r="E568" t="str">
            <v>UD</v>
          </cell>
          <cell r="F568">
            <v>0</v>
          </cell>
          <cell r="G568">
            <v>185.68</v>
          </cell>
          <cell r="H568">
            <v>0</v>
          </cell>
          <cell r="I568">
            <v>0</v>
          </cell>
          <cell r="J568">
            <v>0</v>
          </cell>
          <cell r="K568">
            <v>185.68</v>
          </cell>
          <cell r="L568">
            <v>185.68</v>
          </cell>
          <cell r="M568">
            <v>241.38</v>
          </cell>
        </row>
        <row r="569">
          <cell r="C569">
            <v>7001210021</v>
          </cell>
          <cell r="D569" t="str">
            <v>Interligação sem corte do tubo existente em ferro dúctil DN - 250 mm ou 300 mm.</v>
          </cell>
          <cell r="E569" t="str">
            <v>UD</v>
          </cell>
          <cell r="F569">
            <v>0</v>
          </cell>
          <cell r="G569">
            <v>218.44</v>
          </cell>
          <cell r="H569">
            <v>0</v>
          </cell>
          <cell r="I569">
            <v>0</v>
          </cell>
          <cell r="J569">
            <v>0</v>
          </cell>
          <cell r="K569">
            <v>218.44</v>
          </cell>
          <cell r="L569">
            <v>218.44</v>
          </cell>
          <cell r="M569">
            <v>283.97000000000003</v>
          </cell>
        </row>
        <row r="570">
          <cell r="C570">
            <v>7001210022</v>
          </cell>
          <cell r="D570" t="str">
            <v>Interligação sem corte do tubo existente em ferro dúctil DN - 350 mm ou 400 mm.</v>
          </cell>
          <cell r="E570" t="str">
            <v>UD</v>
          </cell>
          <cell r="F570">
            <v>0</v>
          </cell>
          <cell r="G570">
            <v>262.13</v>
          </cell>
          <cell r="H570">
            <v>0</v>
          </cell>
          <cell r="I570">
            <v>0</v>
          </cell>
          <cell r="J570">
            <v>0</v>
          </cell>
          <cell r="K570">
            <v>262.13</v>
          </cell>
          <cell r="L570">
            <v>262.13</v>
          </cell>
          <cell r="M570">
            <v>340.77</v>
          </cell>
        </row>
        <row r="571">
          <cell r="C571">
            <v>7001210023</v>
          </cell>
          <cell r="D571" t="str">
            <v xml:space="preserve">Interligação sem corte do tubo existente em ferro dúctil DN - 450 mm ou 500 mm. </v>
          </cell>
          <cell r="E571" t="str">
            <v>UD</v>
          </cell>
          <cell r="F571">
            <v>0</v>
          </cell>
          <cell r="G571">
            <v>283.97000000000003</v>
          </cell>
          <cell r="H571">
            <v>0</v>
          </cell>
          <cell r="I571">
            <v>0</v>
          </cell>
          <cell r="J571">
            <v>0</v>
          </cell>
          <cell r="K571">
            <v>283.97000000000003</v>
          </cell>
          <cell r="L571">
            <v>283.97000000000003</v>
          </cell>
          <cell r="M571">
            <v>369.16</v>
          </cell>
        </row>
        <row r="572">
          <cell r="C572">
            <v>7001210024</v>
          </cell>
          <cell r="D572" t="str">
            <v>Interligação sem corte do tubo existente em ferro dúctil DN - 550 mm ou 600 mm.</v>
          </cell>
          <cell r="E572" t="str">
            <v>UD</v>
          </cell>
          <cell r="F572">
            <v>0</v>
          </cell>
          <cell r="G572">
            <v>305.82</v>
          </cell>
          <cell r="H572">
            <v>0</v>
          </cell>
          <cell r="I572">
            <v>0</v>
          </cell>
          <cell r="J572">
            <v>0</v>
          </cell>
          <cell r="K572">
            <v>305.82</v>
          </cell>
          <cell r="L572">
            <v>305.82</v>
          </cell>
          <cell r="M572">
            <v>397.57</v>
          </cell>
        </row>
        <row r="573">
          <cell r="C573">
            <v>7001210025</v>
          </cell>
          <cell r="D573" t="str">
            <v>Interligação sem corte do tubo existente em ferro dúctil DN - 650 mm ou 700 mm.</v>
          </cell>
          <cell r="E573" t="str">
            <v>UD</v>
          </cell>
          <cell r="F573">
            <v>0</v>
          </cell>
          <cell r="G573">
            <v>393.19</v>
          </cell>
          <cell r="H573">
            <v>0</v>
          </cell>
          <cell r="I573">
            <v>0</v>
          </cell>
          <cell r="J573">
            <v>0</v>
          </cell>
          <cell r="K573">
            <v>393.19</v>
          </cell>
          <cell r="L573">
            <v>393.19</v>
          </cell>
          <cell r="M573">
            <v>511.15</v>
          </cell>
        </row>
        <row r="574">
          <cell r="C574">
            <v>7001210026</v>
          </cell>
          <cell r="D574" t="str">
            <v>Interligação sem corte do tubo existente em ferro dúctil DN - 750 mm ou 800 mm.</v>
          </cell>
          <cell r="E574" t="str">
            <v>UD</v>
          </cell>
          <cell r="F574">
            <v>0</v>
          </cell>
          <cell r="G574">
            <v>524.27</v>
          </cell>
          <cell r="H574">
            <v>0</v>
          </cell>
          <cell r="I574">
            <v>0</v>
          </cell>
          <cell r="J574">
            <v>0</v>
          </cell>
          <cell r="K574">
            <v>524.27</v>
          </cell>
          <cell r="L574">
            <v>524.27</v>
          </cell>
          <cell r="M574">
            <v>681.55</v>
          </cell>
        </row>
        <row r="575">
          <cell r="K575">
            <v>0</v>
          </cell>
        </row>
        <row r="576">
          <cell r="D576" t="str">
            <v>INTERLIGAÇÃO COM CORTE DO TUBO EXISTENTE EM FERRO DÚCTIL</v>
          </cell>
          <cell r="K576">
            <v>0</v>
          </cell>
        </row>
        <row r="577">
          <cell r="C577">
            <v>7001210027</v>
          </cell>
          <cell r="D577" t="str">
            <v>Interligação com corte do tubo existente em ferro dúctil com DN - até 100 mm.</v>
          </cell>
          <cell r="E577" t="str">
            <v>UD</v>
          </cell>
          <cell r="F577">
            <v>217.24</v>
          </cell>
          <cell r="G577">
            <v>152.88999999999999</v>
          </cell>
          <cell r="H577">
            <v>2.11</v>
          </cell>
          <cell r="I577">
            <v>0</v>
          </cell>
          <cell r="J577">
            <v>0</v>
          </cell>
          <cell r="K577">
            <v>372.24</v>
          </cell>
          <cell r="L577">
            <v>372.24</v>
          </cell>
          <cell r="M577">
            <v>483.91</v>
          </cell>
        </row>
        <row r="578">
          <cell r="C578">
            <v>7001210028</v>
          </cell>
          <cell r="D578" t="str">
            <v>Interligação com corte do tubo existente em ferro dúctil com DN - 150 mm ou 200 mm.</v>
          </cell>
          <cell r="E578" t="str">
            <v>UD</v>
          </cell>
          <cell r="F578">
            <v>263.79000000000002</v>
          </cell>
          <cell r="G578">
            <v>185.66</v>
          </cell>
          <cell r="H578">
            <v>2.73</v>
          </cell>
          <cell r="I578">
            <v>0</v>
          </cell>
          <cell r="J578">
            <v>0</v>
          </cell>
          <cell r="K578">
            <v>452.18</v>
          </cell>
          <cell r="L578">
            <v>452.18</v>
          </cell>
          <cell r="M578">
            <v>587.83000000000004</v>
          </cell>
        </row>
        <row r="579">
          <cell r="C579">
            <v>7001210029</v>
          </cell>
          <cell r="D579" t="str">
            <v>Interligação com corte do tubo existente em ferro dúctil com DN - 250 mm ou 300 mm.</v>
          </cell>
          <cell r="E579" t="str">
            <v>UD</v>
          </cell>
          <cell r="F579">
            <v>310.33999999999997</v>
          </cell>
          <cell r="G579">
            <v>218.42</v>
          </cell>
          <cell r="H579">
            <v>4.84</v>
          </cell>
          <cell r="I579">
            <v>0</v>
          </cell>
          <cell r="J579">
            <v>0</v>
          </cell>
          <cell r="K579">
            <v>533.6</v>
          </cell>
          <cell r="L579">
            <v>533.6</v>
          </cell>
          <cell r="M579">
            <v>693.68</v>
          </cell>
        </row>
        <row r="580">
          <cell r="C580">
            <v>7001210030</v>
          </cell>
          <cell r="D580" t="str">
            <v>Interligação com corte do tubo existente em ferro dúctil com DN - 350 mm ou 400 mm.</v>
          </cell>
          <cell r="E580" t="str">
            <v>UD</v>
          </cell>
          <cell r="F580">
            <v>372.41</v>
          </cell>
          <cell r="G580">
            <v>262.10000000000002</v>
          </cell>
          <cell r="H580">
            <v>50.96</v>
          </cell>
          <cell r="I580">
            <v>0</v>
          </cell>
          <cell r="J580">
            <v>0</v>
          </cell>
          <cell r="K580">
            <v>685.47</v>
          </cell>
          <cell r="L580">
            <v>685.47</v>
          </cell>
          <cell r="M580">
            <v>891.11</v>
          </cell>
        </row>
        <row r="581">
          <cell r="C581">
            <v>7001210031</v>
          </cell>
          <cell r="D581" t="str">
            <v>Interligação com corte do tubo existente em ferro dúctil com DN - 450 mm ou 500 mm.</v>
          </cell>
          <cell r="E581" t="str">
            <v>UD</v>
          </cell>
          <cell r="F581">
            <v>403.44</v>
          </cell>
          <cell r="G581">
            <v>283.95</v>
          </cell>
          <cell r="H581">
            <v>8.35</v>
          </cell>
          <cell r="I581">
            <v>0</v>
          </cell>
          <cell r="J581">
            <v>0</v>
          </cell>
          <cell r="K581">
            <v>695.74</v>
          </cell>
          <cell r="L581">
            <v>695.74</v>
          </cell>
          <cell r="M581">
            <v>904.46</v>
          </cell>
        </row>
        <row r="582">
          <cell r="C582">
            <v>7001210032</v>
          </cell>
          <cell r="D582" t="str">
            <v>Interligação com corte do tubo existente em ferro dúctil com DN - 550 mm ou 600 mm.</v>
          </cell>
          <cell r="E582" t="str">
            <v>UD</v>
          </cell>
          <cell r="F582">
            <v>434.48</v>
          </cell>
          <cell r="G582">
            <v>305.79000000000002</v>
          </cell>
          <cell r="H582">
            <v>11.43</v>
          </cell>
          <cell r="I582">
            <v>0</v>
          </cell>
          <cell r="J582">
            <v>0</v>
          </cell>
          <cell r="K582">
            <v>751.7</v>
          </cell>
          <cell r="L582">
            <v>751.7</v>
          </cell>
          <cell r="M582">
            <v>977.21</v>
          </cell>
        </row>
        <row r="583">
          <cell r="C583">
            <v>7001210033</v>
          </cell>
          <cell r="D583" t="str">
            <v>Interligação com corte do tubo existente em ferro dúctil com DN - 650 mm ou 700 mm.</v>
          </cell>
          <cell r="E583" t="str">
            <v>UD</v>
          </cell>
          <cell r="F583">
            <v>558.61</v>
          </cell>
          <cell r="G583">
            <v>393.16</v>
          </cell>
          <cell r="H583">
            <v>16.7</v>
          </cell>
          <cell r="I583">
            <v>0</v>
          </cell>
          <cell r="J583">
            <v>0</v>
          </cell>
          <cell r="K583">
            <v>968.47</v>
          </cell>
          <cell r="L583">
            <v>968.47</v>
          </cell>
          <cell r="M583">
            <v>1259.01</v>
          </cell>
        </row>
        <row r="584">
          <cell r="C584">
            <v>7001210034</v>
          </cell>
          <cell r="D584" t="str">
            <v>Interligação com corte do tubo existente em ferro dúctil com DN - 750 mm ou 800 mm.</v>
          </cell>
          <cell r="E584" t="str">
            <v>UD</v>
          </cell>
          <cell r="F584">
            <v>744.82</v>
          </cell>
          <cell r="G584">
            <v>524.21</v>
          </cell>
          <cell r="H584">
            <v>16.7</v>
          </cell>
          <cell r="I584">
            <v>0</v>
          </cell>
          <cell r="J584">
            <v>0</v>
          </cell>
          <cell r="K584">
            <v>1285.73</v>
          </cell>
          <cell r="L584">
            <v>1285.73</v>
          </cell>
          <cell r="M584">
            <v>1671.45</v>
          </cell>
        </row>
        <row r="585">
          <cell r="C585">
            <v>7001210035</v>
          </cell>
          <cell r="D585" t="str">
            <v>Interligação com corte do tubo existente em ferro dúctil com DN - 900 mm ou1.000 mm.</v>
          </cell>
          <cell r="E585" t="str">
            <v>UD</v>
          </cell>
          <cell r="F585">
            <v>931.02</v>
          </cell>
          <cell r="G585">
            <v>655.26</v>
          </cell>
          <cell r="H585">
            <v>16.7</v>
          </cell>
          <cell r="I585">
            <v>0</v>
          </cell>
          <cell r="J585">
            <v>0</v>
          </cell>
          <cell r="K585">
            <v>1602.98</v>
          </cell>
          <cell r="L585">
            <v>1602.98</v>
          </cell>
          <cell r="M585">
            <v>2083.87</v>
          </cell>
        </row>
        <row r="586">
          <cell r="C586">
            <v>7001210036</v>
          </cell>
          <cell r="D586" t="str">
            <v>Interligação com corte do tubo existente em ferro dúctil com DN -1.200 mm.</v>
          </cell>
          <cell r="E586" t="str">
            <v>UD</v>
          </cell>
          <cell r="F586">
            <v>1117.22</v>
          </cell>
          <cell r="G586">
            <v>786.31</v>
          </cell>
          <cell r="H586">
            <v>24.18</v>
          </cell>
          <cell r="I586">
            <v>0</v>
          </cell>
          <cell r="J586">
            <v>0</v>
          </cell>
          <cell r="K586">
            <v>1927.71</v>
          </cell>
          <cell r="L586">
            <v>1927.71</v>
          </cell>
          <cell r="M586">
            <v>2506.02</v>
          </cell>
        </row>
        <row r="587">
          <cell r="K587">
            <v>0</v>
          </cell>
        </row>
        <row r="588">
          <cell r="D588" t="str">
            <v>MONTAGEM DE JUNTAS FLANGEADAS DE TUBOS E CONEXÕES DE FERRO</v>
          </cell>
          <cell r="K588">
            <v>0</v>
          </cell>
        </row>
        <row r="589">
          <cell r="C589">
            <v>7001210037</v>
          </cell>
          <cell r="D589" t="str">
            <v>Montagem de junta flangeada de tubos e conexões de ferro fundido ( contendo 02 flanges a unidade ) - DN - 50mm.</v>
          </cell>
          <cell r="E589" t="str">
            <v>UD</v>
          </cell>
          <cell r="F589">
            <v>0</v>
          </cell>
          <cell r="G589">
            <v>13.26</v>
          </cell>
          <cell r="H589">
            <v>0</v>
          </cell>
          <cell r="I589">
            <v>0</v>
          </cell>
          <cell r="J589">
            <v>0</v>
          </cell>
          <cell r="K589">
            <v>13.26</v>
          </cell>
          <cell r="L589">
            <v>13.26</v>
          </cell>
          <cell r="M589">
            <v>17.239999999999998</v>
          </cell>
        </row>
        <row r="590">
          <cell r="C590">
            <v>7001210038</v>
          </cell>
          <cell r="D590" t="str">
            <v>Montagem de junta flangeada de tubos e conexões de ferro fundido ( contendo 02 flanges a unidade ) - DN - 80mm.</v>
          </cell>
          <cell r="E590" t="str">
            <v>UD</v>
          </cell>
          <cell r="F590">
            <v>0</v>
          </cell>
          <cell r="G590">
            <v>20.13</v>
          </cell>
          <cell r="H590">
            <v>0</v>
          </cell>
          <cell r="I590">
            <v>0</v>
          </cell>
          <cell r="J590">
            <v>0</v>
          </cell>
          <cell r="K590">
            <v>20.13</v>
          </cell>
          <cell r="L590">
            <v>20.13</v>
          </cell>
          <cell r="M590">
            <v>26.17</v>
          </cell>
        </row>
        <row r="591">
          <cell r="C591">
            <v>7001210039</v>
          </cell>
          <cell r="D591" t="str">
            <v>Montagem de junta flangeada de tubos e conexões de ferro fundido ( contendo 02 flanges a unidade ) - DN - 100mm.</v>
          </cell>
          <cell r="E591" t="str">
            <v>UD</v>
          </cell>
          <cell r="F591">
            <v>0</v>
          </cell>
          <cell r="G591">
            <v>24.8</v>
          </cell>
          <cell r="H591">
            <v>0</v>
          </cell>
          <cell r="I591">
            <v>0</v>
          </cell>
          <cell r="J591">
            <v>0</v>
          </cell>
          <cell r="K591">
            <v>24.8</v>
          </cell>
          <cell r="L591">
            <v>24.8</v>
          </cell>
          <cell r="M591">
            <v>32.24</v>
          </cell>
        </row>
        <row r="592">
          <cell r="C592">
            <v>7001210040</v>
          </cell>
          <cell r="D592" t="str">
            <v>Montagem de junta flangeada de tubos e conexões de ferro fundido ( contendo 02 flanges a unidade ) - DN - 150mm.</v>
          </cell>
          <cell r="E592" t="str">
            <v>UD</v>
          </cell>
          <cell r="F592">
            <v>0</v>
          </cell>
          <cell r="G592">
            <v>39.69</v>
          </cell>
          <cell r="H592">
            <v>0</v>
          </cell>
          <cell r="I592">
            <v>0</v>
          </cell>
          <cell r="J592">
            <v>0</v>
          </cell>
          <cell r="K592">
            <v>39.69</v>
          </cell>
          <cell r="L592">
            <v>39.69</v>
          </cell>
          <cell r="M592">
            <v>51.6</v>
          </cell>
        </row>
        <row r="593">
          <cell r="C593">
            <v>7001210041</v>
          </cell>
          <cell r="D593" t="str">
            <v>Montagem de junta flangeada de tubos e conexões de ferro fundido ( contendo 02 flanges a unidade ) - DN - 200mm.</v>
          </cell>
          <cell r="E593" t="str">
            <v>UD</v>
          </cell>
          <cell r="F593">
            <v>0</v>
          </cell>
          <cell r="G593">
            <v>54.51</v>
          </cell>
          <cell r="H593">
            <v>0</v>
          </cell>
          <cell r="I593">
            <v>0</v>
          </cell>
          <cell r="J593">
            <v>0</v>
          </cell>
          <cell r="K593">
            <v>54.51</v>
          </cell>
          <cell r="L593">
            <v>54.51</v>
          </cell>
          <cell r="M593">
            <v>70.86</v>
          </cell>
        </row>
        <row r="594">
          <cell r="C594">
            <v>7001210042</v>
          </cell>
          <cell r="D594" t="str">
            <v>Montagem de junta flangeada de tubos e conexões de ferro fundido ( contendo 02 flanges a unidade ) - DN - 250mm.</v>
          </cell>
          <cell r="E594" t="str">
            <v>UD</v>
          </cell>
          <cell r="F594">
            <v>0</v>
          </cell>
          <cell r="G594">
            <v>71.040000000000006</v>
          </cell>
          <cell r="H594">
            <v>0</v>
          </cell>
          <cell r="I594">
            <v>0</v>
          </cell>
          <cell r="J594">
            <v>0</v>
          </cell>
          <cell r="K594">
            <v>71.040000000000006</v>
          </cell>
          <cell r="L594">
            <v>71.040000000000006</v>
          </cell>
          <cell r="M594">
            <v>92.35</v>
          </cell>
        </row>
        <row r="595">
          <cell r="C595">
            <v>7001210043</v>
          </cell>
          <cell r="D595" t="str">
            <v>Montagem de junta flangeada de tubos e conexões de ferro fundido (contendo 02 flanges a unidade ) - DN - 300mm.</v>
          </cell>
          <cell r="E595" t="str">
            <v>UD</v>
          </cell>
          <cell r="F595">
            <v>0</v>
          </cell>
          <cell r="G595">
            <v>86.67</v>
          </cell>
          <cell r="H595">
            <v>0</v>
          </cell>
          <cell r="I595">
            <v>0</v>
          </cell>
          <cell r="J595">
            <v>0</v>
          </cell>
          <cell r="K595">
            <v>86.67</v>
          </cell>
          <cell r="L595">
            <v>86.67</v>
          </cell>
          <cell r="M595">
            <v>112.67</v>
          </cell>
        </row>
        <row r="596">
          <cell r="C596">
            <v>7001210044</v>
          </cell>
          <cell r="D596" t="str">
            <v>Montagem de junta flangeada de tubos e conexões de ferro fundido ( contendo 02 flanges a unidade ) - DN - 350mm.</v>
          </cell>
          <cell r="E596" t="str">
            <v>UD</v>
          </cell>
          <cell r="F596">
            <v>0</v>
          </cell>
          <cell r="G596">
            <v>111.12</v>
          </cell>
          <cell r="H596">
            <v>0</v>
          </cell>
          <cell r="I596">
            <v>0</v>
          </cell>
          <cell r="J596">
            <v>0</v>
          </cell>
          <cell r="K596">
            <v>111.12</v>
          </cell>
          <cell r="L596">
            <v>111.12</v>
          </cell>
          <cell r="M596">
            <v>144.46</v>
          </cell>
        </row>
        <row r="597">
          <cell r="C597">
            <v>7001210045</v>
          </cell>
          <cell r="D597" t="str">
            <v xml:space="preserve">Montagem de junta flangeada de tubos e conexões de ferro fundido ( contendo 02 flanges a unidade ) - DN - 400mm. </v>
          </cell>
          <cell r="E597" t="str">
            <v>UD</v>
          </cell>
          <cell r="F597">
            <v>0</v>
          </cell>
          <cell r="G597">
            <v>123.71</v>
          </cell>
          <cell r="H597">
            <v>0</v>
          </cell>
          <cell r="I597">
            <v>0</v>
          </cell>
          <cell r="J597">
            <v>0</v>
          </cell>
          <cell r="K597">
            <v>123.71</v>
          </cell>
          <cell r="L597">
            <v>123.71</v>
          </cell>
          <cell r="M597">
            <v>160.82</v>
          </cell>
        </row>
        <row r="598">
          <cell r="C598">
            <v>7001210046</v>
          </cell>
          <cell r="D598" t="str">
            <v>Montagem de junta flangeada de tubos e conexões de ferro fundido ( contendo 02 flanges a unidade ) - DN - 450mm.</v>
          </cell>
          <cell r="E598" t="str">
            <v>UD</v>
          </cell>
          <cell r="F598">
            <v>0</v>
          </cell>
          <cell r="G598">
            <v>140.1</v>
          </cell>
          <cell r="H598">
            <v>0</v>
          </cell>
          <cell r="I598">
            <v>0</v>
          </cell>
          <cell r="J598">
            <v>0</v>
          </cell>
          <cell r="K598">
            <v>140.1</v>
          </cell>
          <cell r="L598">
            <v>140.1</v>
          </cell>
          <cell r="M598">
            <v>182.13</v>
          </cell>
        </row>
        <row r="599">
          <cell r="C599">
            <v>7001210047</v>
          </cell>
          <cell r="D599" t="str">
            <v>Montagem de junta flangeada de tubos e conexões de ferro fundido ( contendo 02 flanges a unidade ) - DN - 500mm.</v>
          </cell>
          <cell r="E599" t="str">
            <v>UD</v>
          </cell>
          <cell r="F599">
            <v>0</v>
          </cell>
          <cell r="G599">
            <v>152.02000000000001</v>
          </cell>
          <cell r="H599">
            <v>0</v>
          </cell>
          <cell r="I599">
            <v>0</v>
          </cell>
          <cell r="J599">
            <v>0</v>
          </cell>
          <cell r="K599">
            <v>152.02000000000001</v>
          </cell>
          <cell r="L599">
            <v>152.02000000000001</v>
          </cell>
          <cell r="M599">
            <v>197.63</v>
          </cell>
        </row>
        <row r="600">
          <cell r="C600">
            <v>7001210048</v>
          </cell>
          <cell r="D600" t="str">
            <v>Montagem de junta flangeada de tubos e conexões de ferro fundido ( contendo 02 flanges a unidade ) - DN - 550mm.</v>
          </cell>
          <cell r="E600" t="str">
            <v>UD</v>
          </cell>
          <cell r="F600">
            <v>0</v>
          </cell>
          <cell r="G600">
            <v>165.69</v>
          </cell>
          <cell r="H600">
            <v>0</v>
          </cell>
          <cell r="I600">
            <v>0</v>
          </cell>
          <cell r="J600">
            <v>0</v>
          </cell>
          <cell r="K600">
            <v>165.69</v>
          </cell>
          <cell r="L600">
            <v>165.69</v>
          </cell>
          <cell r="M600">
            <v>215.4</v>
          </cell>
        </row>
        <row r="601">
          <cell r="C601">
            <v>7001210049</v>
          </cell>
          <cell r="D601" t="str">
            <v>Montagem de junta flangeada de tubos e conexões de ferro fundido ( contendo 02 flanges a unidade ) - DN - 600mm.</v>
          </cell>
          <cell r="E601" t="str">
            <v>UD</v>
          </cell>
          <cell r="F601">
            <v>0</v>
          </cell>
          <cell r="G601">
            <v>186.11</v>
          </cell>
          <cell r="H601">
            <v>0</v>
          </cell>
          <cell r="I601">
            <v>0</v>
          </cell>
          <cell r="J601">
            <v>0</v>
          </cell>
          <cell r="K601">
            <v>186.11</v>
          </cell>
          <cell r="L601">
            <v>186.11</v>
          </cell>
          <cell r="M601">
            <v>241.94</v>
          </cell>
        </row>
        <row r="602">
          <cell r="C602">
            <v>7001210050</v>
          </cell>
          <cell r="D602" t="str">
            <v>Montagem de junta flangeada de tubos e conexões de ferro fundido ( contendo 02 flanges a unidade ) - DN - 700mm.</v>
          </cell>
          <cell r="E602" t="str">
            <v>UD</v>
          </cell>
          <cell r="F602">
            <v>0</v>
          </cell>
          <cell r="G602">
            <v>279.91000000000003</v>
          </cell>
          <cell r="H602">
            <v>0</v>
          </cell>
          <cell r="I602">
            <v>0</v>
          </cell>
          <cell r="J602">
            <v>0</v>
          </cell>
          <cell r="K602">
            <v>279.91000000000003</v>
          </cell>
          <cell r="L602">
            <v>279.91000000000003</v>
          </cell>
          <cell r="M602">
            <v>363.88</v>
          </cell>
        </row>
        <row r="603">
          <cell r="C603">
            <v>7001210051</v>
          </cell>
          <cell r="D603" t="str">
            <v>Montagem de junta flangeada de tubos e conexões de ferro fundido ( contendo 02 flanges a unidade ) - DN - 800mm.</v>
          </cell>
          <cell r="E603" t="str">
            <v>UD</v>
          </cell>
          <cell r="F603">
            <v>0</v>
          </cell>
          <cell r="G603">
            <v>303.45999999999998</v>
          </cell>
          <cell r="H603">
            <v>0</v>
          </cell>
          <cell r="I603">
            <v>0</v>
          </cell>
          <cell r="J603">
            <v>0</v>
          </cell>
          <cell r="K603">
            <v>303.45999999999998</v>
          </cell>
          <cell r="L603">
            <v>303.45999999999998</v>
          </cell>
          <cell r="M603">
            <v>394.5</v>
          </cell>
        </row>
        <row r="604">
          <cell r="C604">
            <v>7001210052</v>
          </cell>
          <cell r="D604" t="str">
            <v>Montagem de junta flangeada de tubos e conexões de ferro fundido ( contendo 02 flanges a unidade ) - DN - 900mm.</v>
          </cell>
          <cell r="E604" t="str">
            <v>UD</v>
          </cell>
          <cell r="F604">
            <v>0</v>
          </cell>
          <cell r="G604">
            <v>327.76</v>
          </cell>
          <cell r="H604">
            <v>0</v>
          </cell>
          <cell r="I604">
            <v>0</v>
          </cell>
          <cell r="J604">
            <v>0</v>
          </cell>
          <cell r="K604">
            <v>327.76</v>
          </cell>
          <cell r="L604">
            <v>327.76</v>
          </cell>
          <cell r="M604">
            <v>426.09</v>
          </cell>
        </row>
        <row r="605">
          <cell r="C605">
            <v>7001210053</v>
          </cell>
          <cell r="D605" t="str">
            <v>Montagem de junta flangeada de tubos e conexões de ferro fundido ( contendo 02 flanges a unidade ) - DN - 1.000mm.</v>
          </cell>
          <cell r="E605" t="str">
            <v>UD</v>
          </cell>
          <cell r="F605">
            <v>0</v>
          </cell>
          <cell r="G605">
            <v>427.88</v>
          </cell>
          <cell r="H605">
            <v>0</v>
          </cell>
          <cell r="I605">
            <v>0</v>
          </cell>
          <cell r="J605">
            <v>0</v>
          </cell>
          <cell r="K605">
            <v>427.88</v>
          </cell>
          <cell r="L605">
            <v>427.88</v>
          </cell>
          <cell r="M605">
            <v>556.24</v>
          </cell>
        </row>
        <row r="606">
          <cell r="C606">
            <v>7001210054</v>
          </cell>
          <cell r="D606" t="str">
            <v>Montagem de junta flangeada de tubos e conexões de ferro fundido ( contendo 02 flanges a unidade ) - DN - 1.200mm.</v>
          </cell>
          <cell r="E606" t="str">
            <v>UD</v>
          </cell>
          <cell r="F606">
            <v>0</v>
          </cell>
          <cell r="G606">
            <v>455.44</v>
          </cell>
          <cell r="H606">
            <v>0</v>
          </cell>
          <cell r="I606">
            <v>0</v>
          </cell>
          <cell r="J606">
            <v>0</v>
          </cell>
          <cell r="K606">
            <v>455.44</v>
          </cell>
          <cell r="L606">
            <v>455.44</v>
          </cell>
          <cell r="M606">
            <v>592.07000000000005</v>
          </cell>
        </row>
        <row r="607">
          <cell r="K607">
            <v>0</v>
          </cell>
        </row>
        <row r="608">
          <cell r="D608" t="str">
            <v>ASSENTAMENTO DE TUBULAÇÃO EM PVC OU PRFV OU RPVC OU CPRFV</v>
          </cell>
          <cell r="K608">
            <v>0</v>
          </cell>
        </row>
        <row r="609">
          <cell r="C609">
            <v>7001220185</v>
          </cell>
          <cell r="D609" t="str">
            <v>Assentamento de tubulação ponta e bolsa em PVC ou PRFV ou RPVC ou CPRFV com conexões e peças especiais - DN -  50 mm, inclusive carga, transporte e descarga.</v>
          </cell>
          <cell r="E609" t="str">
            <v>M</v>
          </cell>
          <cell r="F609">
            <v>0.12</v>
          </cell>
          <cell r="G609">
            <v>0.8</v>
          </cell>
          <cell r="K609">
            <v>0.92</v>
          </cell>
          <cell r="L609">
            <v>0.92</v>
          </cell>
          <cell r="M609">
            <v>1.2</v>
          </cell>
        </row>
        <row r="610">
          <cell r="C610">
            <v>7001220186</v>
          </cell>
          <cell r="D610" t="str">
            <v>Assentamento de tubulação ponta e bolsa em PVC ou PRFV ou RPVC ou CPRFV com conexões e peças especiais  - DN -  75 mm, inclusive carga, transporte e descarga.</v>
          </cell>
          <cell r="E610" t="str">
            <v>M</v>
          </cell>
          <cell r="F610">
            <v>0.32</v>
          </cell>
          <cell r="G610">
            <v>0.87</v>
          </cell>
          <cell r="K610">
            <v>1.19</v>
          </cell>
          <cell r="L610">
            <v>1.19</v>
          </cell>
          <cell r="M610">
            <v>1.55</v>
          </cell>
        </row>
        <row r="611">
          <cell r="C611">
            <v>7001220187</v>
          </cell>
          <cell r="D611" t="str">
            <v>Assentamento de tubulação ponta e bolsa em PVC ou PRFV ou RPVC ou CPRFV com conexões e peças especiais -  DN -  100 mm, inclusive carga, transporte e descarga.</v>
          </cell>
          <cell r="E611" t="str">
            <v>M</v>
          </cell>
          <cell r="F611">
            <v>0.36</v>
          </cell>
          <cell r="G611">
            <v>1.25</v>
          </cell>
          <cell r="K611">
            <v>1.61</v>
          </cell>
          <cell r="L611">
            <v>1.61</v>
          </cell>
          <cell r="M611">
            <v>2.09</v>
          </cell>
        </row>
        <row r="612">
          <cell r="C612">
            <v>7001220188</v>
          </cell>
          <cell r="D612" t="str">
            <v>Assentamento de tubulação ponta e bolsa em PVC ou PRFV ou RPVC ou CPRFV com conexões e peças especiais  - DN -  150 mm, inclusive carga, transporte e descarga.</v>
          </cell>
          <cell r="E612" t="str">
            <v>M</v>
          </cell>
          <cell r="F612">
            <v>0.54</v>
          </cell>
          <cell r="G612">
            <v>1.33</v>
          </cell>
          <cell r="K612">
            <v>1.87</v>
          </cell>
          <cell r="L612">
            <v>1.87</v>
          </cell>
          <cell r="M612">
            <v>2.4300000000000002</v>
          </cell>
        </row>
        <row r="613">
          <cell r="C613">
            <v>7001220189</v>
          </cell>
          <cell r="D613" t="str">
            <v>Assentamento de tubulação ponta e bolsa em PVC ou PRFV ou RPVC ou CPRFV com conexões e peças especiais  - DN -  200 mm, inclusive carga, transporte e descarga.</v>
          </cell>
          <cell r="E613" t="str">
            <v>M</v>
          </cell>
          <cell r="F613">
            <v>0.72</v>
          </cell>
          <cell r="G613">
            <v>2.4900000000000002</v>
          </cell>
          <cell r="K613">
            <v>3.21</v>
          </cell>
          <cell r="L613">
            <v>3.21</v>
          </cell>
          <cell r="M613">
            <v>4.17</v>
          </cell>
        </row>
        <row r="614">
          <cell r="C614">
            <v>7001220190</v>
          </cell>
          <cell r="D614" t="str">
            <v>Assentamento de tubulação ponta e bolsa em PVC ou PRFV ou RPVC ou CPRFV com conexões e peças especiais  - DN -  250 mm, inclusive carga, transporte e descarga.</v>
          </cell>
          <cell r="E614" t="str">
            <v>M</v>
          </cell>
          <cell r="F614">
            <v>0.9</v>
          </cell>
          <cell r="G614">
            <v>2.63</v>
          </cell>
          <cell r="K614">
            <v>3.53</v>
          </cell>
          <cell r="L614">
            <v>3.53</v>
          </cell>
          <cell r="M614">
            <v>4.59</v>
          </cell>
        </row>
        <row r="615">
          <cell r="C615">
            <v>7001220191</v>
          </cell>
          <cell r="D615" t="str">
            <v>Assentamento de tubulação ponta e bolsa em PVC ou PRFV ou RPVC ou CPRFV com conexões e peças especiais  - DN -  300 mm, inclusive carga, transporte e descarga.</v>
          </cell>
          <cell r="E615" t="str">
            <v>M</v>
          </cell>
          <cell r="F615">
            <v>2.2000000000000002</v>
          </cell>
          <cell r="G615">
            <v>1.51</v>
          </cell>
          <cell r="K615">
            <v>3.71</v>
          </cell>
          <cell r="L615">
            <v>3.71</v>
          </cell>
          <cell r="M615">
            <v>4.82</v>
          </cell>
        </row>
        <row r="616">
          <cell r="C616">
            <v>7001220193</v>
          </cell>
          <cell r="D616" t="str">
            <v>Assentamento de tubulação ponta e bolsa em PVC ou PRFV ou RPVC ou CPRFV com conexões e peças especiais  - DN -  400 mm, inclusive carga, transporte e descarga.</v>
          </cell>
          <cell r="E616" t="str">
            <v>M</v>
          </cell>
          <cell r="F616">
            <v>2.8</v>
          </cell>
          <cell r="G616">
            <v>1.71</v>
          </cell>
          <cell r="K616">
            <v>4.51</v>
          </cell>
          <cell r="L616">
            <v>4.51</v>
          </cell>
          <cell r="M616">
            <v>5.86</v>
          </cell>
        </row>
        <row r="617">
          <cell r="C617">
            <v>7001220194</v>
          </cell>
          <cell r="D617" t="str">
            <v>Assentamento de tubulação ponta e bolsa em PVC ou PRFV ou RPVC ou CPRFV com conexões e peças especiais  - DN -  500 mm, inclusive carga, transporte e descarga.</v>
          </cell>
          <cell r="E617" t="str">
            <v>M</v>
          </cell>
          <cell r="F617">
            <v>3.32</v>
          </cell>
          <cell r="G617">
            <v>1.96</v>
          </cell>
          <cell r="K617">
            <v>5.28</v>
          </cell>
          <cell r="L617">
            <v>5.28</v>
          </cell>
          <cell r="M617">
            <v>6.86</v>
          </cell>
        </row>
        <row r="618">
          <cell r="C618">
            <v>7001220192</v>
          </cell>
          <cell r="D618" t="str">
            <v>Assentamento de tubulação ponta e bolsa em PVC ou PRFV ou RPVC ou CPRFV com conexões e peças especiais  - DN -  350 mm, inclusive carga, transporte e descarga.</v>
          </cell>
          <cell r="E618" t="str">
            <v>M</v>
          </cell>
          <cell r="F618">
            <v>2.44</v>
          </cell>
          <cell r="G618">
            <v>1.59</v>
          </cell>
          <cell r="K618">
            <v>4.03</v>
          </cell>
          <cell r="L618">
            <v>4.03</v>
          </cell>
          <cell r="M618">
            <v>5.24</v>
          </cell>
        </row>
        <row r="619">
          <cell r="K619">
            <v>0</v>
          </cell>
        </row>
        <row r="620">
          <cell r="D620" t="str">
            <v>INTERLIGAÇÃO SEM CORTE DO TUBO EXISTENTE EM PVC</v>
          </cell>
          <cell r="K620">
            <v>0</v>
          </cell>
        </row>
        <row r="621">
          <cell r="C621">
            <v>7001220010</v>
          </cell>
          <cell r="D621" t="str">
            <v>Interligação sem corte do tubo existente em PVC DN até 100 mm.</v>
          </cell>
          <cell r="E621" t="str">
            <v>UD</v>
          </cell>
          <cell r="F621">
            <v>0</v>
          </cell>
          <cell r="G621">
            <v>274.93</v>
          </cell>
          <cell r="H621">
            <v>0</v>
          </cell>
          <cell r="I621">
            <v>0</v>
          </cell>
          <cell r="J621">
            <v>0</v>
          </cell>
          <cell r="K621">
            <v>274.93</v>
          </cell>
          <cell r="L621">
            <v>274.93</v>
          </cell>
          <cell r="M621">
            <v>357.41</v>
          </cell>
        </row>
        <row r="622">
          <cell r="C622">
            <v>7001220011</v>
          </cell>
          <cell r="D622" t="str">
            <v>Interligação sem corte do tubo existente em PVC DN - 150 mm ou 200 mm.</v>
          </cell>
          <cell r="E622" t="str">
            <v>UD</v>
          </cell>
          <cell r="F622">
            <v>0</v>
          </cell>
          <cell r="G622">
            <v>326.49</v>
          </cell>
          <cell r="H622">
            <v>0</v>
          </cell>
          <cell r="I622">
            <v>0</v>
          </cell>
          <cell r="J622">
            <v>0</v>
          </cell>
          <cell r="K622">
            <v>326.49</v>
          </cell>
          <cell r="L622">
            <v>326.49</v>
          </cell>
          <cell r="M622">
            <v>424.44</v>
          </cell>
        </row>
        <row r="623">
          <cell r="C623">
            <v>7001220012</v>
          </cell>
          <cell r="D623" t="str">
            <v>Interligação sem corte do tubo existente em PVC DN - 250 mm ou 300 mm.</v>
          </cell>
          <cell r="E623" t="str">
            <v>UD</v>
          </cell>
          <cell r="F623">
            <v>0</v>
          </cell>
          <cell r="G623">
            <v>408.96</v>
          </cell>
          <cell r="H623">
            <v>0</v>
          </cell>
          <cell r="I623">
            <v>0</v>
          </cell>
          <cell r="J623">
            <v>0</v>
          </cell>
          <cell r="K623">
            <v>408.96</v>
          </cell>
          <cell r="L623">
            <v>408.96</v>
          </cell>
          <cell r="M623">
            <v>531.65</v>
          </cell>
        </row>
        <row r="624">
          <cell r="K624">
            <v>0</v>
          </cell>
        </row>
        <row r="625">
          <cell r="D625" t="str">
            <v>INTERLIGAÇÃO COM CORTE DO TUBO EXISTENTE EM PVC</v>
          </cell>
          <cell r="K625">
            <v>0</v>
          </cell>
        </row>
        <row r="626">
          <cell r="C626">
            <v>7001220013</v>
          </cell>
          <cell r="D626" t="str">
            <v>Interligação com corte do tubo existente em PVC DN até 100 mm.</v>
          </cell>
          <cell r="E626" t="str">
            <v>UD</v>
          </cell>
          <cell r="F626">
            <v>0</v>
          </cell>
          <cell r="G626">
            <v>353.98</v>
          </cell>
          <cell r="H626">
            <v>0</v>
          </cell>
          <cell r="I626">
            <v>0</v>
          </cell>
          <cell r="J626">
            <v>0</v>
          </cell>
          <cell r="K626">
            <v>353.98</v>
          </cell>
          <cell r="L626">
            <v>353.98</v>
          </cell>
          <cell r="M626">
            <v>460.17</v>
          </cell>
        </row>
        <row r="627">
          <cell r="C627">
            <v>7001220014</v>
          </cell>
          <cell r="D627" t="str">
            <v>Interligação com corte do tubo existente em PVC DN - 150 mm.</v>
          </cell>
          <cell r="E627" t="str">
            <v>UD</v>
          </cell>
          <cell r="F627">
            <v>0</v>
          </cell>
          <cell r="G627">
            <v>422.71</v>
          </cell>
          <cell r="H627">
            <v>0</v>
          </cell>
          <cell r="I627">
            <v>0</v>
          </cell>
          <cell r="J627">
            <v>0</v>
          </cell>
          <cell r="K627">
            <v>422.71</v>
          </cell>
          <cell r="L627">
            <v>422.71</v>
          </cell>
          <cell r="M627">
            <v>549.52</v>
          </cell>
        </row>
        <row r="628">
          <cell r="C628">
            <v>7001220015</v>
          </cell>
          <cell r="D628" t="str">
            <v>Interligação com corte do tubo existente em PVC DN - 200 mm.</v>
          </cell>
          <cell r="E628" t="str">
            <v>UD</v>
          </cell>
          <cell r="F628">
            <v>0</v>
          </cell>
          <cell r="G628">
            <v>508.62</v>
          </cell>
          <cell r="H628">
            <v>0</v>
          </cell>
          <cell r="I628">
            <v>0</v>
          </cell>
          <cell r="J628">
            <v>0</v>
          </cell>
          <cell r="K628">
            <v>508.62</v>
          </cell>
          <cell r="L628">
            <v>508.62</v>
          </cell>
          <cell r="M628">
            <v>661.21</v>
          </cell>
        </row>
        <row r="629">
          <cell r="C629">
            <v>7001220016</v>
          </cell>
          <cell r="D629" t="str">
            <v>Interligação com corte do tubo existente em PVC DN - 250 mm ou 300 mm.</v>
          </cell>
          <cell r="E629" t="str">
            <v>UD</v>
          </cell>
          <cell r="F629">
            <v>0</v>
          </cell>
          <cell r="G629">
            <v>663.27</v>
          </cell>
          <cell r="H629">
            <v>0</v>
          </cell>
          <cell r="I629">
            <v>0</v>
          </cell>
          <cell r="J629">
            <v>0</v>
          </cell>
          <cell r="K629">
            <v>663.27</v>
          </cell>
          <cell r="L629">
            <v>663.27</v>
          </cell>
          <cell r="M629">
            <v>862.25</v>
          </cell>
        </row>
        <row r="630">
          <cell r="K630">
            <v>0</v>
          </cell>
        </row>
        <row r="631">
          <cell r="D631" t="str">
            <v>INSTALAÇÃO DE VÁLVULAS, REGISTROS OU HIDRANTES DE COLUNA</v>
          </cell>
          <cell r="K631">
            <v>0</v>
          </cell>
        </row>
        <row r="632">
          <cell r="C632">
            <v>7001230001</v>
          </cell>
          <cell r="D632" t="str">
            <v>Instalação de hidrante de coluna - DN -  100mm.</v>
          </cell>
          <cell r="E632" t="str">
            <v>UD</v>
          </cell>
          <cell r="F632">
            <v>0</v>
          </cell>
          <cell r="G632">
            <v>312.73</v>
          </cell>
          <cell r="H632">
            <v>0</v>
          </cell>
          <cell r="I632">
            <v>0</v>
          </cell>
          <cell r="J632">
            <v>0</v>
          </cell>
          <cell r="K632">
            <v>312.73</v>
          </cell>
          <cell r="L632">
            <v>312.73</v>
          </cell>
          <cell r="M632">
            <v>406.55</v>
          </cell>
        </row>
        <row r="633">
          <cell r="C633">
            <v>7001230002</v>
          </cell>
          <cell r="D633" t="str">
            <v>Instalação de registro ou válvulas borboletas - DN -  400mm.</v>
          </cell>
          <cell r="E633" t="str">
            <v>UD</v>
          </cell>
          <cell r="F633">
            <v>0</v>
          </cell>
          <cell r="G633">
            <v>134.84</v>
          </cell>
          <cell r="H633">
            <v>0</v>
          </cell>
          <cell r="I633">
            <v>0</v>
          </cell>
          <cell r="J633">
            <v>0</v>
          </cell>
          <cell r="K633">
            <v>134.84</v>
          </cell>
          <cell r="L633">
            <v>134.84</v>
          </cell>
          <cell r="M633">
            <v>175.29</v>
          </cell>
        </row>
        <row r="634">
          <cell r="C634">
            <v>7001230003</v>
          </cell>
          <cell r="D634" t="str">
            <v>Instalação de registro ou válvulas borboletas - DN -  500mm.</v>
          </cell>
          <cell r="E634" t="str">
            <v>UD</v>
          </cell>
          <cell r="F634">
            <v>0</v>
          </cell>
          <cell r="G634">
            <v>161.83000000000001</v>
          </cell>
          <cell r="H634">
            <v>0</v>
          </cell>
          <cell r="I634">
            <v>0</v>
          </cell>
          <cell r="J634">
            <v>0</v>
          </cell>
          <cell r="K634">
            <v>161.83000000000001</v>
          </cell>
          <cell r="L634">
            <v>161.83000000000001</v>
          </cell>
          <cell r="M634">
            <v>210.38</v>
          </cell>
        </row>
        <row r="635">
          <cell r="C635">
            <v>7001230004</v>
          </cell>
          <cell r="D635" t="str">
            <v>Instalação de registro ou válvulas borboletas - DN -  600mm.</v>
          </cell>
          <cell r="E635" t="str">
            <v>UD</v>
          </cell>
          <cell r="F635">
            <v>0</v>
          </cell>
          <cell r="G635">
            <v>202.4</v>
          </cell>
          <cell r="H635">
            <v>0</v>
          </cell>
          <cell r="I635">
            <v>0</v>
          </cell>
          <cell r="J635">
            <v>0</v>
          </cell>
          <cell r="K635">
            <v>202.4</v>
          </cell>
          <cell r="L635">
            <v>202.4</v>
          </cell>
          <cell r="M635">
            <v>263.12</v>
          </cell>
        </row>
        <row r="636">
          <cell r="C636">
            <v>7001230005</v>
          </cell>
          <cell r="D636" t="str">
            <v>Instalação de registro ou válvulas borboleta - DN -  700mm.</v>
          </cell>
          <cell r="E636" t="str">
            <v>UD</v>
          </cell>
          <cell r="F636">
            <v>0</v>
          </cell>
          <cell r="G636">
            <v>252.28</v>
          </cell>
          <cell r="H636">
            <v>0</v>
          </cell>
          <cell r="I636">
            <v>0</v>
          </cell>
          <cell r="J636">
            <v>0</v>
          </cell>
          <cell r="K636">
            <v>252.28</v>
          </cell>
          <cell r="L636">
            <v>252.28</v>
          </cell>
          <cell r="M636">
            <v>327.96</v>
          </cell>
        </row>
        <row r="637">
          <cell r="C637">
            <v>7001230006</v>
          </cell>
          <cell r="D637" t="str">
            <v>Instalação de registro ou válvulas borboleta - DN  800mm.</v>
          </cell>
          <cell r="E637" t="str">
            <v>UD</v>
          </cell>
          <cell r="F637">
            <v>0</v>
          </cell>
          <cell r="G637">
            <v>315.83</v>
          </cell>
          <cell r="H637">
            <v>0</v>
          </cell>
          <cell r="I637">
            <v>0</v>
          </cell>
          <cell r="J637">
            <v>0</v>
          </cell>
          <cell r="K637">
            <v>315.83</v>
          </cell>
          <cell r="L637">
            <v>315.83</v>
          </cell>
          <cell r="M637">
            <v>410.58</v>
          </cell>
        </row>
        <row r="638">
          <cell r="K638">
            <v>0</v>
          </cell>
        </row>
        <row r="639">
          <cell r="D639" t="str">
            <v>ASSENTAMENTO DE MANILHAS</v>
          </cell>
          <cell r="K639">
            <v>0</v>
          </cell>
        </row>
        <row r="640">
          <cell r="C640">
            <v>7001240001</v>
          </cell>
          <cell r="D640" t="str">
            <v>Assentamento de manilha cerâmica - DN -  100 mm.</v>
          </cell>
          <cell r="E640" t="str">
            <v>M</v>
          </cell>
          <cell r="F640">
            <v>0</v>
          </cell>
          <cell r="G640">
            <v>11.31</v>
          </cell>
          <cell r="H640">
            <v>0.48</v>
          </cell>
          <cell r="I640">
            <v>0</v>
          </cell>
          <cell r="J640">
            <v>0</v>
          </cell>
          <cell r="K640">
            <v>11.79</v>
          </cell>
          <cell r="L640">
            <v>11.79</v>
          </cell>
          <cell r="M640">
            <v>15.33</v>
          </cell>
        </row>
        <row r="641">
          <cell r="C641">
            <v>7001240002</v>
          </cell>
          <cell r="D641" t="str">
            <v>Assentamento de manilha cerâmica - DN -  150 mm.</v>
          </cell>
          <cell r="E641" t="str">
            <v>M</v>
          </cell>
          <cell r="F641">
            <v>0</v>
          </cell>
          <cell r="G641">
            <v>14.76</v>
          </cell>
          <cell r="H641">
            <v>0.67</v>
          </cell>
          <cell r="I641">
            <v>0</v>
          </cell>
          <cell r="J641">
            <v>0</v>
          </cell>
          <cell r="K641">
            <v>15.43</v>
          </cell>
          <cell r="L641">
            <v>15.43</v>
          </cell>
          <cell r="M641">
            <v>20.059999999999999</v>
          </cell>
        </row>
        <row r="642">
          <cell r="C642">
            <v>7001240003</v>
          </cell>
          <cell r="D642" t="str">
            <v>Assentamento de manilha cerâmica - DN -  200 mm.</v>
          </cell>
          <cell r="E642" t="str">
            <v>M</v>
          </cell>
          <cell r="F642">
            <v>0</v>
          </cell>
          <cell r="G642">
            <v>17.02</v>
          </cell>
          <cell r="H642">
            <v>0.83</v>
          </cell>
          <cell r="I642">
            <v>0</v>
          </cell>
          <cell r="J642">
            <v>0</v>
          </cell>
          <cell r="K642">
            <v>17.850000000000001</v>
          </cell>
          <cell r="L642">
            <v>17.850000000000001</v>
          </cell>
          <cell r="M642">
            <v>23.21</v>
          </cell>
        </row>
        <row r="643">
          <cell r="C643">
            <v>7001240004</v>
          </cell>
          <cell r="D643" t="str">
            <v>Assentamento de manilha cerâmica - DN -  250 mm.</v>
          </cell>
          <cell r="E643" t="str">
            <v>M</v>
          </cell>
          <cell r="F643">
            <v>0</v>
          </cell>
          <cell r="G643">
            <v>18.989999999999998</v>
          </cell>
          <cell r="H643">
            <v>1.03</v>
          </cell>
          <cell r="I643">
            <v>0</v>
          </cell>
          <cell r="J643">
            <v>0</v>
          </cell>
          <cell r="K643">
            <v>20.02</v>
          </cell>
          <cell r="L643">
            <v>20.02</v>
          </cell>
          <cell r="M643">
            <v>26.03</v>
          </cell>
        </row>
        <row r="644">
          <cell r="C644">
            <v>7001240005</v>
          </cell>
          <cell r="D644" t="str">
            <v>Assentamento de manilha cerâmica - DN -  300 mm.</v>
          </cell>
          <cell r="E644" t="str">
            <v>M</v>
          </cell>
          <cell r="F644">
            <v>0</v>
          </cell>
          <cell r="G644">
            <v>22.22</v>
          </cell>
          <cell r="H644">
            <v>1.26</v>
          </cell>
          <cell r="I644">
            <v>0</v>
          </cell>
          <cell r="J644">
            <v>0</v>
          </cell>
          <cell r="K644">
            <v>23.48</v>
          </cell>
          <cell r="L644">
            <v>23.48</v>
          </cell>
          <cell r="M644">
            <v>30.52</v>
          </cell>
        </row>
        <row r="645">
          <cell r="C645">
            <v>7001240006</v>
          </cell>
          <cell r="D645" t="str">
            <v>Assentamento de manilha cerâmica - DN -  350 mm.</v>
          </cell>
          <cell r="E645" t="str">
            <v>M</v>
          </cell>
          <cell r="F645">
            <v>0</v>
          </cell>
          <cell r="G645">
            <v>24.52</v>
          </cell>
          <cell r="H645">
            <v>1.38</v>
          </cell>
          <cell r="I645">
            <v>0</v>
          </cell>
          <cell r="J645">
            <v>0</v>
          </cell>
          <cell r="K645">
            <v>25.9</v>
          </cell>
          <cell r="L645">
            <v>25.9</v>
          </cell>
          <cell r="M645">
            <v>33.67</v>
          </cell>
        </row>
        <row r="646">
          <cell r="C646">
            <v>7001240007</v>
          </cell>
          <cell r="D646" t="str">
            <v>Assentamento de manilha cerâmica - DN -  400 mm.</v>
          </cell>
          <cell r="E646" t="str">
            <v>M</v>
          </cell>
          <cell r="F646">
            <v>0</v>
          </cell>
          <cell r="G646">
            <v>28.1</v>
          </cell>
          <cell r="H646">
            <v>1.67</v>
          </cell>
          <cell r="I646">
            <v>0</v>
          </cell>
          <cell r="J646">
            <v>0</v>
          </cell>
          <cell r="K646">
            <v>29.77</v>
          </cell>
          <cell r="L646">
            <v>29.77</v>
          </cell>
          <cell r="M646">
            <v>38.700000000000003</v>
          </cell>
        </row>
        <row r="647">
          <cell r="K647">
            <v>0</v>
          </cell>
        </row>
        <row r="648">
          <cell r="D648" t="str">
            <v>TAMPONAMENTO DE REDE DE ESGOTO</v>
          </cell>
          <cell r="K648">
            <v>0</v>
          </cell>
        </row>
        <row r="649">
          <cell r="C649">
            <v>7001240008</v>
          </cell>
          <cell r="D649" t="str">
            <v>Tamponamento de rede de esgoto - DN -  150 mm.</v>
          </cell>
          <cell r="E649" t="str">
            <v>UD</v>
          </cell>
          <cell r="F649">
            <v>0</v>
          </cell>
          <cell r="G649">
            <v>45.01</v>
          </cell>
          <cell r="H649">
            <v>0.79</v>
          </cell>
          <cell r="I649">
            <v>0</v>
          </cell>
          <cell r="J649">
            <v>0</v>
          </cell>
          <cell r="K649">
            <v>45.8</v>
          </cell>
          <cell r="L649">
            <v>45.8</v>
          </cell>
          <cell r="M649">
            <v>59.54</v>
          </cell>
        </row>
        <row r="650">
          <cell r="C650">
            <v>7001240009</v>
          </cell>
          <cell r="D650" t="str">
            <v>Tamponamento de rede de esgoto - DN -  200 mm.</v>
          </cell>
          <cell r="E650" t="str">
            <v>UD</v>
          </cell>
          <cell r="F650">
            <v>0</v>
          </cell>
          <cell r="G650">
            <v>53.11</v>
          </cell>
          <cell r="H650">
            <v>1.05</v>
          </cell>
          <cell r="I650">
            <v>0</v>
          </cell>
          <cell r="J650">
            <v>0</v>
          </cell>
          <cell r="K650">
            <v>54.16</v>
          </cell>
          <cell r="L650">
            <v>54.16</v>
          </cell>
          <cell r="M650">
            <v>70.41</v>
          </cell>
        </row>
        <row r="651">
          <cell r="C651">
            <v>7001240010</v>
          </cell>
          <cell r="D651" t="str">
            <v>Tamponamento de rede de esgoto - DN -  250 mm.</v>
          </cell>
          <cell r="E651" t="str">
            <v>UD</v>
          </cell>
          <cell r="F651">
            <v>0</v>
          </cell>
          <cell r="G651">
            <v>59.86</v>
          </cell>
          <cell r="H651">
            <v>1.41</v>
          </cell>
          <cell r="I651">
            <v>0</v>
          </cell>
          <cell r="J651">
            <v>0</v>
          </cell>
          <cell r="K651">
            <v>61.27</v>
          </cell>
          <cell r="L651">
            <v>61.27</v>
          </cell>
          <cell r="M651">
            <v>79.650000000000006</v>
          </cell>
        </row>
        <row r="652">
          <cell r="C652">
            <v>7001240011</v>
          </cell>
          <cell r="D652" t="str">
            <v>Tamponamento de rede de esgoto - DN -  300 mm.</v>
          </cell>
          <cell r="E652" t="str">
            <v>UD</v>
          </cell>
          <cell r="F652">
            <v>0</v>
          </cell>
          <cell r="G652">
            <v>62.28</v>
          </cell>
          <cell r="H652">
            <v>1.73</v>
          </cell>
          <cell r="I652">
            <v>0</v>
          </cell>
          <cell r="J652">
            <v>0</v>
          </cell>
          <cell r="K652">
            <v>64.010000000000005</v>
          </cell>
          <cell r="L652">
            <v>64.010000000000005</v>
          </cell>
          <cell r="M652">
            <v>83.21</v>
          </cell>
        </row>
        <row r="653">
          <cell r="C653">
            <v>7001240012</v>
          </cell>
          <cell r="D653" t="str">
            <v>Tamponamento de rede de esgoto - DN -  400 mm.</v>
          </cell>
          <cell r="E653" t="str">
            <v>UD</v>
          </cell>
          <cell r="F653">
            <v>0</v>
          </cell>
          <cell r="G653">
            <v>78.69</v>
          </cell>
          <cell r="H653">
            <v>2.38</v>
          </cell>
          <cell r="I653">
            <v>0</v>
          </cell>
          <cell r="J653">
            <v>0</v>
          </cell>
          <cell r="K653">
            <v>81.069999999999993</v>
          </cell>
          <cell r="L653">
            <v>81.069999999999993</v>
          </cell>
          <cell r="M653">
            <v>105.39</v>
          </cell>
        </row>
        <row r="654">
          <cell r="K654">
            <v>0</v>
          </cell>
        </row>
        <row r="655">
          <cell r="D655" t="str">
            <v>LIGAÇÃO AO POÇO DE VISITA EXISTENTE</v>
          </cell>
          <cell r="K655">
            <v>0</v>
          </cell>
        </row>
        <row r="656">
          <cell r="C656">
            <v>7001240013</v>
          </cell>
          <cell r="D656" t="str">
            <v>Ligação ao poço de visita existente.</v>
          </cell>
          <cell r="E656" t="str">
            <v>UD</v>
          </cell>
          <cell r="F656">
            <v>0</v>
          </cell>
          <cell r="G656">
            <v>62.35</v>
          </cell>
          <cell r="H656">
            <v>1.87</v>
          </cell>
          <cell r="I656">
            <v>0</v>
          </cell>
          <cell r="J656">
            <v>0</v>
          </cell>
          <cell r="K656">
            <v>64.22</v>
          </cell>
          <cell r="L656">
            <v>64.22</v>
          </cell>
          <cell r="M656">
            <v>83.49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D659" t="str">
            <v>CAIXAS</v>
          </cell>
          <cell r="K659">
            <v>0</v>
          </cell>
        </row>
        <row r="660">
          <cell r="K660">
            <v>0</v>
          </cell>
        </row>
        <row r="661">
          <cell r="D661" t="str">
            <v>CAIXAS PARA REGISTROS COM FLANGES</v>
          </cell>
          <cell r="K661">
            <v>0</v>
          </cell>
        </row>
        <row r="662">
          <cell r="C662">
            <v>7001250240</v>
          </cell>
          <cell r="D662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2" t="str">
            <v>UD</v>
          </cell>
          <cell r="F662">
            <v>0.192</v>
          </cell>
          <cell r="G662">
            <v>506.58820000000009</v>
          </cell>
          <cell r="H662">
            <v>166.41320000000002</v>
          </cell>
          <cell r="I662">
            <v>0</v>
          </cell>
          <cell r="K662">
            <v>673.19340000000011</v>
          </cell>
          <cell r="L662">
            <v>673.19</v>
          </cell>
          <cell r="M662">
            <v>875.15</v>
          </cell>
        </row>
        <row r="663">
          <cell r="C663">
            <v>7001250241</v>
          </cell>
          <cell r="D663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3" t="str">
            <v>UD</v>
          </cell>
          <cell r="F663">
            <v>0.27579999999999993</v>
          </cell>
          <cell r="G663">
            <v>640.76039999999989</v>
          </cell>
          <cell r="H663">
            <v>224.1653</v>
          </cell>
          <cell r="I663">
            <v>0</v>
          </cell>
          <cell r="K663">
            <v>865.2014999999999</v>
          </cell>
          <cell r="L663">
            <v>865.21</v>
          </cell>
          <cell r="M663">
            <v>1124.76</v>
          </cell>
        </row>
        <row r="664">
          <cell r="C664">
            <v>7001250242</v>
          </cell>
          <cell r="D664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4" t="str">
            <v>UD</v>
          </cell>
          <cell r="F664">
            <v>0.28799999999999998</v>
          </cell>
          <cell r="G664">
            <v>764.59090000000015</v>
          </cell>
          <cell r="H664">
            <v>256.38540000000006</v>
          </cell>
          <cell r="I664">
            <v>0</v>
          </cell>
          <cell r="K664">
            <v>1021.2643000000003</v>
          </cell>
          <cell r="L664">
            <v>1021.27</v>
          </cell>
          <cell r="M664">
            <v>1327.64</v>
          </cell>
        </row>
        <row r="665">
          <cell r="C665">
            <v>7001250243</v>
          </cell>
          <cell r="D665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5" t="str">
            <v>UD</v>
          </cell>
          <cell r="F665">
            <v>0.3962</v>
          </cell>
          <cell r="G665">
            <v>970.93240000000014</v>
          </cell>
          <cell r="H665">
            <v>347.34809999999999</v>
          </cell>
          <cell r="I665">
            <v>0</v>
          </cell>
          <cell r="K665">
            <v>1318.6767000000002</v>
          </cell>
          <cell r="L665">
            <v>1318.68</v>
          </cell>
          <cell r="M665">
            <v>1714.28</v>
          </cell>
        </row>
        <row r="666">
          <cell r="C666">
            <v>7001250244</v>
          </cell>
          <cell r="D666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6" t="str">
            <v>UD</v>
          </cell>
          <cell r="F666">
            <v>0.3962</v>
          </cell>
          <cell r="G666">
            <v>1188.3254999999999</v>
          </cell>
          <cell r="H666">
            <v>386.80090000000007</v>
          </cell>
          <cell r="I666">
            <v>0</v>
          </cell>
          <cell r="K666">
            <v>1575.5225999999998</v>
          </cell>
          <cell r="L666">
            <v>1575.53</v>
          </cell>
          <cell r="M666">
            <v>2048.1799999999998</v>
          </cell>
        </row>
        <row r="667">
          <cell r="K667">
            <v>0</v>
          </cell>
        </row>
        <row r="668">
          <cell r="D668" t="str">
            <v>CAIXAS PARA REGISTROS JUNTA ELÁSTICA</v>
          </cell>
          <cell r="K668">
            <v>0</v>
          </cell>
        </row>
        <row r="669">
          <cell r="C669">
            <v>7001250245</v>
          </cell>
          <cell r="D669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69" t="str">
            <v>UD</v>
          </cell>
          <cell r="F669">
            <v>0.27579999999999993</v>
          </cell>
          <cell r="G669">
            <v>596.90319999999997</v>
          </cell>
          <cell r="H669">
            <v>216.46610000000001</v>
          </cell>
          <cell r="I669">
            <v>0</v>
          </cell>
          <cell r="K669">
            <v>813.64509999999996</v>
          </cell>
          <cell r="L669">
            <v>813.65</v>
          </cell>
          <cell r="M669">
            <v>1057.74</v>
          </cell>
        </row>
        <row r="670">
          <cell r="C670">
            <v>7001250246</v>
          </cell>
          <cell r="D670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0" t="str">
            <v>UD</v>
          </cell>
          <cell r="F670">
            <v>0.33600000000000002</v>
          </cell>
          <cell r="G670">
            <v>723.42449999999997</v>
          </cell>
          <cell r="H670">
            <v>270.96190000000001</v>
          </cell>
          <cell r="I670">
            <v>0</v>
          </cell>
          <cell r="K670">
            <v>994.72239999999999</v>
          </cell>
          <cell r="L670">
            <v>994.72</v>
          </cell>
          <cell r="M670">
            <v>1293.1400000000001</v>
          </cell>
        </row>
        <row r="671">
          <cell r="C671">
            <v>7001250247</v>
          </cell>
          <cell r="D671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1" t="str">
            <v>UD</v>
          </cell>
          <cell r="F671">
            <v>0.41979999999999995</v>
          </cell>
          <cell r="G671">
            <v>932.74120000000005</v>
          </cell>
          <cell r="H671">
            <v>342.47240000000005</v>
          </cell>
          <cell r="I671">
            <v>0</v>
          </cell>
          <cell r="K671">
            <v>1275.6334000000002</v>
          </cell>
          <cell r="L671">
            <v>1275.6300000000001</v>
          </cell>
          <cell r="M671">
            <v>1658.32</v>
          </cell>
        </row>
        <row r="672">
          <cell r="C672">
            <v>7001250248</v>
          </cell>
          <cell r="D672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2" t="str">
            <v>UD</v>
          </cell>
          <cell r="F672">
            <v>0.48</v>
          </cell>
          <cell r="G672">
            <v>1171.1134999999999</v>
          </cell>
          <cell r="H672">
            <v>417.12740000000002</v>
          </cell>
          <cell r="I672">
            <v>0</v>
          </cell>
          <cell r="K672">
            <v>1588.7209</v>
          </cell>
          <cell r="L672">
            <v>1588.72</v>
          </cell>
          <cell r="M672">
            <v>2065.34</v>
          </cell>
        </row>
        <row r="673">
          <cell r="C673">
            <v>7001250249</v>
          </cell>
          <cell r="D673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3" t="str">
            <v>UD</v>
          </cell>
          <cell r="F673">
            <v>0.57599999999999996</v>
          </cell>
          <cell r="G673">
            <v>1438.5068999999999</v>
          </cell>
          <cell r="H673">
            <v>509.3547999999999</v>
          </cell>
          <cell r="I673">
            <v>0</v>
          </cell>
          <cell r="K673">
            <v>1948.4376999999997</v>
          </cell>
          <cell r="L673">
            <v>1948.44</v>
          </cell>
          <cell r="M673">
            <v>2532.9699999999998</v>
          </cell>
        </row>
        <row r="674">
          <cell r="K674">
            <v>0</v>
          </cell>
        </row>
        <row r="675">
          <cell r="D675" t="str">
            <v>CAIXA COLETORA PARA REDE SECA DE ESGOTO</v>
          </cell>
          <cell r="K675">
            <v>0</v>
          </cell>
        </row>
        <row r="676">
          <cell r="C676">
            <v>7001250011</v>
          </cell>
          <cell r="D676" t="str">
            <v>Caixa coletora para rede seca de esgoto em alvenaria inclusive chapisco, massa, lastro de concreto simples ( FCK &gt;= 15 Mpa, controle "B" ) e tampa de concreto armado ( FCK &gt;= 20 Mpa, controle "B" ), com reaterro.</v>
          </cell>
          <cell r="E676" t="str">
            <v>UD</v>
          </cell>
          <cell r="F676">
            <v>0.47</v>
          </cell>
          <cell r="G676">
            <v>345.18699999999995</v>
          </cell>
          <cell r="H676">
            <v>246.23750000000001</v>
          </cell>
          <cell r="I676">
            <v>0</v>
          </cell>
          <cell r="K676">
            <v>591.89449999999999</v>
          </cell>
          <cell r="L676">
            <v>591.9</v>
          </cell>
          <cell r="M676">
            <v>769.46</v>
          </cell>
        </row>
        <row r="677">
          <cell r="C677">
            <v>7001250012</v>
          </cell>
          <cell r="D677" t="str">
            <v>Caixa coletora para rede de esgoto em alvenaria inclusive chapisco, massa, lastro de concreto simples ( FCK &gt;= 15 Mpa, controle "B" ) e tampa de concreto armado  ( FCK &gt;= 20 Mpa, controle "B" ), com reaterro.</v>
          </cell>
          <cell r="E677" t="str">
            <v>UD</v>
          </cell>
          <cell r="F677">
            <v>0.98699999999999999</v>
          </cell>
          <cell r="G677">
            <v>724.3175</v>
          </cell>
          <cell r="H677">
            <v>517.17999999999995</v>
          </cell>
          <cell r="I677">
            <v>0</v>
          </cell>
          <cell r="K677">
            <v>1242.4845</v>
          </cell>
          <cell r="L677">
            <v>1242.49</v>
          </cell>
          <cell r="M677">
            <v>1615.23</v>
          </cell>
        </row>
        <row r="678">
          <cell r="K678">
            <v>0</v>
          </cell>
        </row>
        <row r="679">
          <cell r="D679" t="str">
            <v>CAIXA DE PASSAGEM PARA ESGOTO</v>
          </cell>
          <cell r="K679">
            <v>0</v>
          </cell>
        </row>
        <row r="680">
          <cell r="C680">
            <v>7001250013</v>
          </cell>
          <cell r="D680" t="str">
            <v>Caixa de passagem para esgoto em anéis de concreto armado, lastro em concreto simples 1:3:5 e base em tijolo coroa com tampa de concreto armado  ( FCK &gt;= 20 Mpa, controle "B" ), DN - 0,40 m e profundidade de 0,65 m.</v>
          </cell>
          <cell r="E680" t="str">
            <v>UD</v>
          </cell>
          <cell r="F680">
            <v>9.5619999999999997E-2</v>
          </cell>
          <cell r="G680">
            <v>84.209057999999999</v>
          </cell>
          <cell r="H680">
            <v>17.003658000000001</v>
          </cell>
          <cell r="I680">
            <v>0</v>
          </cell>
          <cell r="K680">
            <v>101.308336</v>
          </cell>
          <cell r="L680">
            <v>101.31</v>
          </cell>
          <cell r="M680">
            <v>131.69999999999999</v>
          </cell>
        </row>
        <row r="681">
          <cell r="C681">
            <v>7001250014</v>
          </cell>
          <cell r="D681" t="str">
            <v>Caixa de passagem para esgoto em anéis de concreto armado, lastro em concreto simples 1:3:5 e base em tijolo coroa com tampa de concreto armado  ( FCK &gt;= 20 Mpa, controle "B" ), DN - 0,60 m e profundidade de 1,00 m.</v>
          </cell>
          <cell r="E681" t="str">
            <v>UD</v>
          </cell>
          <cell r="F681">
            <v>0.13423399999999999</v>
          </cell>
          <cell r="G681">
            <v>142.44082900000001</v>
          </cell>
          <cell r="H681">
            <v>25.440849</v>
          </cell>
          <cell r="I681">
            <v>0</v>
          </cell>
          <cell r="K681">
            <v>168.01591200000001</v>
          </cell>
          <cell r="L681">
            <v>168.01</v>
          </cell>
          <cell r="M681">
            <v>218.42</v>
          </cell>
        </row>
        <row r="682">
          <cell r="K682">
            <v>0</v>
          </cell>
        </row>
        <row r="683">
          <cell r="D683" t="str">
            <v>CAIXAS PARA VÁLVULAS BORBOLETAS</v>
          </cell>
          <cell r="K683">
            <v>0</v>
          </cell>
        </row>
        <row r="684">
          <cell r="C684">
            <v>7001250250</v>
          </cell>
          <cell r="D684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4" t="str">
            <v>UD</v>
          </cell>
          <cell r="F684">
            <v>0.28799999999999998</v>
          </cell>
          <cell r="G684">
            <v>487.5895999999999</v>
          </cell>
          <cell r="H684">
            <v>223.85739999999998</v>
          </cell>
          <cell r="I684">
            <v>0</v>
          </cell>
          <cell r="K684">
            <v>711.73500000000001</v>
          </cell>
          <cell r="L684">
            <v>711.74</v>
          </cell>
          <cell r="M684">
            <v>925.26</v>
          </cell>
        </row>
        <row r="685">
          <cell r="C685">
            <v>7001250251</v>
          </cell>
          <cell r="D685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5" t="str">
            <v>UD</v>
          </cell>
          <cell r="F685">
            <v>0.33600000000000002</v>
          </cell>
          <cell r="G685">
            <v>539.30630000000008</v>
          </cell>
          <cell r="H685">
            <v>255.77990000000003</v>
          </cell>
          <cell r="I685">
            <v>0</v>
          </cell>
          <cell r="K685">
            <v>795.42220000000009</v>
          </cell>
          <cell r="L685">
            <v>795.43</v>
          </cell>
          <cell r="M685">
            <v>1034.05</v>
          </cell>
        </row>
        <row r="686">
          <cell r="C686">
            <v>7001250252</v>
          </cell>
          <cell r="D686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6" t="str">
            <v>UD</v>
          </cell>
          <cell r="F686">
            <v>0.43199999999999994</v>
          </cell>
          <cell r="G686">
            <v>620.36869999999999</v>
          </cell>
          <cell r="H686">
            <v>314.86409999999995</v>
          </cell>
          <cell r="I686">
            <v>0</v>
          </cell>
          <cell r="K686">
            <v>935.66480000000001</v>
          </cell>
          <cell r="L686">
            <v>935.66</v>
          </cell>
          <cell r="M686">
            <v>1216.3599999999999</v>
          </cell>
        </row>
        <row r="687">
          <cell r="C687">
            <v>7001250253</v>
          </cell>
          <cell r="D687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7" t="str">
            <v>UD</v>
          </cell>
          <cell r="F687">
            <v>0.52800000000000002</v>
          </cell>
          <cell r="G687">
            <v>723.64890000000003</v>
          </cell>
          <cell r="H687">
            <v>378.70909999999998</v>
          </cell>
          <cell r="I687">
            <v>0</v>
          </cell>
          <cell r="K687">
            <v>1102.886</v>
          </cell>
          <cell r="L687">
            <v>1102.8900000000001</v>
          </cell>
          <cell r="M687">
            <v>1433.75</v>
          </cell>
        </row>
        <row r="688">
          <cell r="C688">
            <v>7001250254</v>
          </cell>
          <cell r="D688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8" t="str">
            <v>UD</v>
          </cell>
          <cell r="F688">
            <v>0.69599999999999995</v>
          </cell>
          <cell r="G688">
            <v>907.62444999999991</v>
          </cell>
          <cell r="H688">
            <v>489.91384999999997</v>
          </cell>
          <cell r="I688">
            <v>0</v>
          </cell>
          <cell r="K688">
            <v>1398.2342999999998</v>
          </cell>
          <cell r="L688">
            <v>1398.23</v>
          </cell>
          <cell r="M688">
            <v>1817.7</v>
          </cell>
        </row>
        <row r="689">
          <cell r="C689">
            <v>7001250255</v>
          </cell>
          <cell r="D689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9" t="str">
            <v>UD</v>
          </cell>
          <cell r="F689">
            <v>0.79200000000000004</v>
          </cell>
          <cell r="G689">
            <v>1065.3624499999999</v>
          </cell>
          <cell r="H689">
            <v>565.35325</v>
          </cell>
          <cell r="I689">
            <v>0</v>
          </cell>
          <cell r="K689">
            <v>1631.5076999999997</v>
          </cell>
          <cell r="L689">
            <v>1631.5</v>
          </cell>
          <cell r="M689">
            <v>2120.96</v>
          </cell>
        </row>
        <row r="690">
          <cell r="K690">
            <v>0</v>
          </cell>
        </row>
        <row r="691">
          <cell r="D691" t="str">
            <v>CAIXAS PARA VENTOSAS</v>
          </cell>
          <cell r="K691">
            <v>0</v>
          </cell>
        </row>
        <row r="692">
          <cell r="K692">
            <v>0</v>
          </cell>
        </row>
        <row r="693">
          <cell r="D693" t="str">
            <v>CAIXAS PARA VENTOSAS EM ALVENARIA DE 1/2 VEZ - PARA ÁREAS URBANAS</v>
          </cell>
          <cell r="K693">
            <v>0</v>
          </cell>
        </row>
        <row r="694">
          <cell r="C694">
            <v>7001250256</v>
          </cell>
          <cell r="D694" t="str">
            <v>Caixa enterrada em alvenaria de tijolos maciços no traço 1:8 de 1/2 vez para ventosa aplicada em tubulação de DN = (50 a 150)mm incluindo: revestimentos interno e externo de chapisco (traço 1:5) e argamassa no traço 1:6, piso em concreto simples ( traço 1</v>
          </cell>
          <cell r="E694" t="str">
            <v>UD</v>
          </cell>
          <cell r="F694">
            <v>1.0651999999999999</v>
          </cell>
          <cell r="G694">
            <v>515.37310000000002</v>
          </cell>
          <cell r="H694">
            <v>230.84870000000001</v>
          </cell>
          <cell r="I694">
            <v>0</v>
          </cell>
          <cell r="K694">
            <v>747.28700000000003</v>
          </cell>
          <cell r="L694">
            <v>747.29</v>
          </cell>
          <cell r="M694">
            <v>971.47</v>
          </cell>
        </row>
        <row r="695">
          <cell r="C695">
            <v>7001250257</v>
          </cell>
          <cell r="D695" t="str">
            <v xml:space="preserve">Caixa enterrada em alvenaria de tijolos maciços no traço 1:8 de 1/2 vez para ventosa aplicada em tubulação de DN = (200 a 350)mm incluindo: revestimentos interno e externo de chapisco (traço 1:5) e argamassa no traço 1:6, piso em concreto simples ( traço </v>
          </cell>
          <cell r="E695" t="str">
            <v>UD</v>
          </cell>
          <cell r="F695">
            <v>1.5860000000000001</v>
          </cell>
          <cell r="G695">
            <v>777.66440000000011</v>
          </cell>
          <cell r="H695">
            <v>352.16789999999997</v>
          </cell>
          <cell r="I695">
            <v>0</v>
          </cell>
          <cell r="K695">
            <v>1131.4183</v>
          </cell>
          <cell r="L695">
            <v>1131.42</v>
          </cell>
          <cell r="M695">
            <v>1470.84</v>
          </cell>
        </row>
        <row r="696">
          <cell r="C696">
            <v>7001250258</v>
          </cell>
          <cell r="D696" t="str">
            <v xml:space="preserve">Caixa enterrada em alvenaria de tijolos maciços no traço 1:8 de 1/2 vez para ventosa aplicada em tubulação de DN = (400 a 600)mm incluindo: revestimentos interno e externo de chapisco (traço 1:5) e argamassa no traço 1:6, piso em concreto simples ( traço </v>
          </cell>
          <cell r="E696" t="str">
            <v>UD</v>
          </cell>
          <cell r="F696">
            <v>2.2133999999999996</v>
          </cell>
          <cell r="G696">
            <v>1043.5559000000003</v>
          </cell>
          <cell r="H696">
            <v>491.30680000000007</v>
          </cell>
          <cell r="I696">
            <v>0</v>
          </cell>
          <cell r="K696">
            <v>1537.0761000000005</v>
          </cell>
          <cell r="L696">
            <v>1537.08</v>
          </cell>
          <cell r="M696">
            <v>1998.2</v>
          </cell>
        </row>
        <row r="697">
          <cell r="K697">
            <v>0</v>
          </cell>
        </row>
        <row r="698">
          <cell r="D698" t="str">
            <v>CAIXAS PARA VENTOSAS EM ALVENARIA DE 1 VEZ - PARA ÁREAS URBANAS</v>
          </cell>
          <cell r="K698">
            <v>0</v>
          </cell>
        </row>
        <row r="699">
          <cell r="C699">
            <v>7001250259</v>
          </cell>
          <cell r="D699" t="str">
            <v>Caixa enterrada em alvenaria de tijolos maciços no traço 1:8 de  1 vez para ventosa aplicada em tubulação de DN = (50 a 150)mm incluindo: revestimentos interno e externo de chapisco (traço 1:5) e argamassa no traço 1:6, piso em concreto simples ( traço 1:</v>
          </cell>
          <cell r="E699" t="str">
            <v>UD</v>
          </cell>
          <cell r="F699">
            <v>1.5860000000000001</v>
          </cell>
          <cell r="G699">
            <v>722.67659999999989</v>
          </cell>
          <cell r="H699">
            <v>370.42950000000002</v>
          </cell>
          <cell r="I699">
            <v>0</v>
          </cell>
          <cell r="K699">
            <v>1094.6921</v>
          </cell>
          <cell r="L699">
            <v>1094.7</v>
          </cell>
          <cell r="M699">
            <v>1423.1</v>
          </cell>
        </row>
        <row r="700">
          <cell r="C700">
            <v>7001250260</v>
          </cell>
          <cell r="D700" t="str">
            <v>Caixa enterrada em alvenaria de tijolos maciços no traço 1:8 de  1 vez para ventosa aplicada em tubulação de DN = (200 a 350)mm incluindo: revestimentos interno e externo de chapisco (traço 1:5) e argamassa no traço 1:6, piso em concreto simples ( traço 1</v>
          </cell>
          <cell r="E700" t="str">
            <v>UD</v>
          </cell>
          <cell r="F700">
            <v>2.2133999999999996</v>
          </cell>
          <cell r="G700">
            <v>1072.6912</v>
          </cell>
          <cell r="H700">
            <v>540.71840000000009</v>
          </cell>
          <cell r="I700">
            <v>0</v>
          </cell>
          <cell r="K700">
            <v>1615.623</v>
          </cell>
          <cell r="L700">
            <v>1615.62</v>
          </cell>
          <cell r="M700">
            <v>2100.31</v>
          </cell>
        </row>
        <row r="701">
          <cell r="C701">
            <v>7001250261</v>
          </cell>
          <cell r="D701" t="str">
            <v>Caixa enterrada em alvenaria de tijolos maciços no traço 1:8 de  1 vez para ventosa aplicada em tubulação de DN = (400 a 600)mm incluindo: revestimentos interno e externo de chapisco (traço 1:5) e argamassa no traço 1:6, piso em concreto simples ( traço 1</v>
          </cell>
          <cell r="E701" t="str">
            <v>UD</v>
          </cell>
          <cell r="F701">
            <v>2.9473999999999996</v>
          </cell>
          <cell r="G701">
            <v>1420.9542000000001</v>
          </cell>
          <cell r="H701">
            <v>727.7586</v>
          </cell>
          <cell r="I701">
            <v>0</v>
          </cell>
          <cell r="K701">
            <v>2151.6602000000003</v>
          </cell>
          <cell r="L701">
            <v>2151.66</v>
          </cell>
          <cell r="M701">
            <v>2797.16</v>
          </cell>
        </row>
        <row r="702">
          <cell r="K702">
            <v>0</v>
          </cell>
        </row>
        <row r="703">
          <cell r="D703" t="str">
            <v>CAIXAS PARA VENTOSAS EM ALVENARIA DE 1/2 VEZ - PARA ÁREAS RURAIS</v>
          </cell>
          <cell r="K703">
            <v>0</v>
          </cell>
        </row>
        <row r="704">
          <cell r="C704">
            <v>7001250262</v>
          </cell>
          <cell r="D704" t="str">
            <v>Caixa enterrada em alvenaria de tijolos maciços no traço 1:8 de 1/2 vez para ventosa aplicada em tubulação de DN = (50 a 150)mm incluindo: revestimentos interno e externo de chapisco (traço 1:5) e argamassa no traço 1:6, piso em concreto simples ( traço 1</v>
          </cell>
          <cell r="E704" t="str">
            <v>UD</v>
          </cell>
          <cell r="F704">
            <v>1.0651999999999999</v>
          </cell>
          <cell r="G704">
            <v>702.63430000000005</v>
          </cell>
          <cell r="H704">
            <v>262.85269999999997</v>
          </cell>
          <cell r="I704">
            <v>0</v>
          </cell>
          <cell r="K704">
            <v>966.55220000000008</v>
          </cell>
          <cell r="L704">
            <v>966.55</v>
          </cell>
          <cell r="M704">
            <v>1256.52</v>
          </cell>
        </row>
        <row r="705">
          <cell r="C705">
            <v>7001250263</v>
          </cell>
          <cell r="D705" t="str">
            <v xml:space="preserve">Caixa enterrada em alvenaria de tijolos maciços no traço 1:8 de 1/2 vez para ventosa aplicada em tubulação de DN = (200 a 350)mm incluindo: revestimentos interno e externo de chapisco (traço 1:5) e argamassa no traço 1:6, piso em concreto simples ( traço </v>
          </cell>
          <cell r="E705" t="str">
            <v>UD</v>
          </cell>
          <cell r="F705">
            <v>1.5860000000000001</v>
          </cell>
          <cell r="G705">
            <v>1006.5359999999998</v>
          </cell>
          <cell r="H705">
            <v>392.8279</v>
          </cell>
          <cell r="I705">
            <v>0</v>
          </cell>
          <cell r="K705">
            <v>1400.9498999999998</v>
          </cell>
          <cell r="L705">
            <v>1400.96</v>
          </cell>
          <cell r="M705">
            <v>1821.23</v>
          </cell>
        </row>
        <row r="706">
          <cell r="C706">
            <v>7001250264</v>
          </cell>
          <cell r="D706" t="str">
            <v xml:space="preserve">Caixa enterrada em alvenaria de tijolos maciços no traço 1:8 de 1/2 vez para ventosa aplicada em tubulação de DN = (400 a 600)mm incluindo: revestimentos interno e externo de chapisco (traço 1:5) e argamassa no traço 1:6, piso em concreto simples ( traço </v>
          </cell>
          <cell r="E706" t="str">
            <v>UD</v>
          </cell>
          <cell r="F706">
            <v>2.2133999999999996</v>
          </cell>
          <cell r="G706">
            <v>1315.2270999999998</v>
          </cell>
          <cell r="H706">
            <v>540.62279999999998</v>
          </cell>
          <cell r="I706">
            <v>0</v>
          </cell>
          <cell r="K706">
            <v>1858.0632999999998</v>
          </cell>
          <cell r="L706">
            <v>1858.06</v>
          </cell>
          <cell r="M706">
            <v>2415.48</v>
          </cell>
        </row>
        <row r="707">
          <cell r="K707">
            <v>0</v>
          </cell>
        </row>
        <row r="708">
          <cell r="D708" t="str">
            <v>CAIXAS PARA VENTOSAS EM CONCRETO ARMADO - PARA ÁREAS URBANAS</v>
          </cell>
          <cell r="K708">
            <v>0</v>
          </cell>
        </row>
        <row r="709">
          <cell r="C709">
            <v>7001250175</v>
          </cell>
          <cell r="D709" t="str">
            <v>Caixa em concreto armado FCK 20 MPA, controle "B" para ventosa aplicada em tubulação de DN = (700 a 900)mm incluindo: escoramento lateral das formas; preparo e lançamento do concreto; paredes, fundo e tampa com espessuras de 0,15 m; lastro de piso em conc</v>
          </cell>
          <cell r="E709" t="str">
            <v>UD</v>
          </cell>
          <cell r="F709">
            <v>3.4216000000000002</v>
          </cell>
          <cell r="G709">
            <v>1241.9764</v>
          </cell>
          <cell r="H709">
            <v>2806.9127000000003</v>
          </cell>
          <cell r="K709">
            <v>4052.3107</v>
          </cell>
          <cell r="L709">
            <v>4052.31</v>
          </cell>
          <cell r="M709">
            <v>5268</v>
          </cell>
        </row>
        <row r="710">
          <cell r="C710">
            <v>7001250031</v>
          </cell>
          <cell r="D710" t="str">
            <v xml:space="preserve">Caixa em concreto armado FCK 20 MPA, controle "B" para ventosa aplicada em tubulação de DN = 1.000 mm incluindo: escoramento lateral das formas; preparo e lançamento do concreto; paredes, fundo e tampa com espessuras de 0,15 m; lastro de piso em concreto </v>
          </cell>
          <cell r="E710" t="str">
            <v>UD</v>
          </cell>
          <cell r="F710">
            <v>3.6168</v>
          </cell>
          <cell r="G710">
            <v>1319.0036</v>
          </cell>
          <cell r="H710">
            <v>2972.1878999999999</v>
          </cell>
          <cell r="K710">
            <v>4294.8082999999997</v>
          </cell>
          <cell r="L710">
            <v>4294.8100000000004</v>
          </cell>
          <cell r="M710">
            <v>5583.25</v>
          </cell>
        </row>
        <row r="711">
          <cell r="C711">
            <v>7001250032</v>
          </cell>
          <cell r="D711" t="str">
            <v xml:space="preserve">Caixa em concreto armado FCK 20 MPA, controle "B" para ventosa aplicada em tubulação de DN = 1.200 mm incluindo: escoramento lateral das formas; preparo e lançamento do concreto; paredes, fundo e tampa com espessuras de 0,15 m; lastro de piso em concreto </v>
          </cell>
          <cell r="E711" t="str">
            <v>UD</v>
          </cell>
          <cell r="F711">
            <v>4.1646000000000001</v>
          </cell>
          <cell r="G711">
            <v>1537.1772000000001</v>
          </cell>
          <cell r="H711">
            <v>3419.6184000000003</v>
          </cell>
          <cell r="K711">
            <v>4960.9602000000004</v>
          </cell>
          <cell r="L711">
            <v>4960.96</v>
          </cell>
          <cell r="M711">
            <v>6449.25</v>
          </cell>
        </row>
        <row r="712">
          <cell r="C712" t="e">
            <v>#VALUE!</v>
          </cell>
          <cell r="K712">
            <v>0</v>
          </cell>
        </row>
        <row r="713">
          <cell r="C713" t="e">
            <v>#VALUE!</v>
          </cell>
          <cell r="D713" t="str">
            <v>CAIXAS PARA VENTOSAS EM CONCRETO ARMADO - PARA ÁREAS RURAIS</v>
          </cell>
          <cell r="K713">
            <v>0</v>
          </cell>
        </row>
        <row r="714">
          <cell r="C714">
            <v>7001250033</v>
          </cell>
          <cell r="D714" t="str">
            <v>Caixa em concreto armado FCK 20 MPA, controle "B" para ventosa aplicada em tubulação de DN = (700 a 900)mm incluindo: escoramento lateral das formas; preparo e lançamento do concreto; paredes, fundo e tampa com espessuras de 0,15 m; lastro de piso em conc</v>
          </cell>
          <cell r="E714" t="str">
            <v>UD</v>
          </cell>
          <cell r="F714">
            <v>3.9217999999999997</v>
          </cell>
          <cell r="G714">
            <v>1438.2693000000002</v>
          </cell>
          <cell r="H714">
            <v>3230.4304000000002</v>
          </cell>
          <cell r="K714">
            <v>4672.6215000000002</v>
          </cell>
          <cell r="L714">
            <v>4672.62</v>
          </cell>
          <cell r="M714">
            <v>6074.41</v>
          </cell>
        </row>
        <row r="715">
          <cell r="C715">
            <v>7001250034</v>
          </cell>
          <cell r="D715" t="str">
            <v xml:space="preserve">Caixa em concreto armado FCK 20 MPA, controle "B" para ventosa aplicada em tubulação de DN = 1.000 mm incluindo: escoramento lateral das formas; preparo e lançamento do concreto; paredes, fundo e tampa com espessuras de 0,15 m; lastro de piso em concreto </v>
          </cell>
          <cell r="E715" t="str">
            <v>UD</v>
          </cell>
          <cell r="F715">
            <v>4.117</v>
          </cell>
          <cell r="G715">
            <v>1515.4796999999999</v>
          </cell>
          <cell r="H715">
            <v>3395.7056000000002</v>
          </cell>
          <cell r="K715">
            <v>4915.3023000000003</v>
          </cell>
          <cell r="L715">
            <v>4915.3100000000004</v>
          </cell>
          <cell r="M715">
            <v>6389.89</v>
          </cell>
        </row>
        <row r="716">
          <cell r="C716">
            <v>7001250035</v>
          </cell>
          <cell r="D716" t="str">
            <v xml:space="preserve">Caixa em concreto armado FCK 20 MPA, controle "B" para ventosa aplicada em tubulação de DN = 1.200 mm incluindo: escoramento lateral das formas; preparo e lançamento do concreto; paredes, fundo e tampa com espessuras de 0,15 m; lastro de piso em concreto </v>
          </cell>
          <cell r="E716" t="str">
            <v>UD</v>
          </cell>
          <cell r="F716">
            <v>4.7990000000000004</v>
          </cell>
          <cell r="G716">
            <v>1774.9326000000001</v>
          </cell>
          <cell r="H716">
            <v>3956.7628000000004</v>
          </cell>
          <cell r="K716">
            <v>5736.4944000000005</v>
          </cell>
          <cell r="L716">
            <v>5736.49</v>
          </cell>
          <cell r="M716">
            <v>7457.44</v>
          </cell>
        </row>
        <row r="717">
          <cell r="K717">
            <v>0</v>
          </cell>
        </row>
        <row r="718">
          <cell r="D718" t="str">
            <v>CAIXAS PARA DESCARGAS</v>
          </cell>
          <cell r="K718">
            <v>0</v>
          </cell>
        </row>
        <row r="719">
          <cell r="K719">
            <v>0</v>
          </cell>
        </row>
        <row r="720">
          <cell r="D720" t="str">
            <v>CAIXAS PARA DESCARGAS EM ALVENARIA DE 1/2 VEZ - PARA ÁREAS URBANAS</v>
          </cell>
          <cell r="K720">
            <v>0</v>
          </cell>
        </row>
        <row r="721">
          <cell r="C721">
            <v>7001250265</v>
          </cell>
          <cell r="D721" t="str">
            <v xml:space="preserve">Caixa enterrada em alvenaria de tijolos maciços no traço 1:8 de 1/2 vez para descarga aplicada em tubulação de DN = (50 a 150)mm incluindo: revestimentos interno e externo de chapisco (traço 1:5) e argamassa no traço 1:6, piso em concreto simples ( traço </v>
          </cell>
          <cell r="E721" t="str">
            <v>UD</v>
          </cell>
          <cell r="F721">
            <v>0.2278</v>
          </cell>
          <cell r="G721">
            <v>536.76659999999993</v>
          </cell>
          <cell r="H721">
            <v>183.678</v>
          </cell>
          <cell r="K721">
            <v>720.67239999999993</v>
          </cell>
          <cell r="L721">
            <v>720.68</v>
          </cell>
          <cell r="M721">
            <v>936.87</v>
          </cell>
        </row>
        <row r="722">
          <cell r="C722">
            <v>7001250266</v>
          </cell>
          <cell r="D722" t="str">
            <v>Caixa enterrada em alvenaria de tijolos maciços no traço 1:8 de 1/2 vez para descarga aplicada em tubulação de DN = (200 a 250)mm incluindo: revestimentos interno e externo de chapisco (traço 1:5) e argamassa no traço 1:6, piso em concreto simples ( traço</v>
          </cell>
          <cell r="E722" t="str">
            <v>UD</v>
          </cell>
          <cell r="F722">
            <v>0.33600000000000002</v>
          </cell>
          <cell r="G722">
            <v>763.16199999999992</v>
          </cell>
          <cell r="H722">
            <v>278.27390000000003</v>
          </cell>
          <cell r="K722">
            <v>1041.7719</v>
          </cell>
          <cell r="L722">
            <v>1041.77</v>
          </cell>
          <cell r="M722">
            <v>1354.3</v>
          </cell>
        </row>
        <row r="723">
          <cell r="C723">
            <v>7001250267</v>
          </cell>
          <cell r="D723" t="str">
            <v>Caixa enterrada em alvenaria de tijolos maciços no traço 1:8 de 1/2 vez para descarga aplicada em tubulação de DN = (300 a 350)mm incluindo: revestimentos interno e externo de chapisco (traço 1:5) e argamassa no traço 1:6, piso em concreto simples ( traço</v>
          </cell>
          <cell r="E723" t="str">
            <v>UD</v>
          </cell>
          <cell r="F723">
            <v>0.41979999999999995</v>
          </cell>
          <cell r="G723">
            <v>932.16160000000002</v>
          </cell>
          <cell r="H723">
            <v>342.47240000000005</v>
          </cell>
          <cell r="K723">
            <v>1275.0538000000001</v>
          </cell>
          <cell r="L723">
            <v>1275.05</v>
          </cell>
          <cell r="M723">
            <v>1657.57</v>
          </cell>
        </row>
        <row r="724">
          <cell r="C724">
            <v>7001250268</v>
          </cell>
          <cell r="D724" t="str">
            <v>Caixa enterrada em alvenaria de tijolos maciços no traço 1:8 de 1/2 vez para descarga aplicada em tubulação de DN = (400 a 450)mm incluindo: revestimentos interno e externo de chapisco (traço 1:5) e argamassa no traço 1:6, piso em concreto simples ( traço</v>
          </cell>
          <cell r="E724" t="str">
            <v>UD</v>
          </cell>
          <cell r="F724">
            <v>0.48</v>
          </cell>
          <cell r="G724">
            <v>1083.2665</v>
          </cell>
          <cell r="H724">
            <v>401.0342</v>
          </cell>
          <cell r="K724">
            <v>1484.7807</v>
          </cell>
          <cell r="L724">
            <v>1484.78</v>
          </cell>
          <cell r="M724">
            <v>1930.21</v>
          </cell>
        </row>
        <row r="725">
          <cell r="C725">
            <v>7001250269</v>
          </cell>
          <cell r="D725" t="str">
            <v>Caixa enterrada em alvenaria de tijolos maciços no traço 1:8 de 1/2 vez para descarga aplicada em tubulação de DN = (500 a 600)mm incluindo: revestimentos interno e externo de chapisco (traço 1:5) e argamassa no traço 1:6, piso em concreto simples ( traço</v>
          </cell>
          <cell r="E725" t="str">
            <v>UD</v>
          </cell>
          <cell r="F725">
            <v>0.52800000000000002</v>
          </cell>
          <cell r="G725">
            <v>1196.2298999999998</v>
          </cell>
          <cell r="H725">
            <v>443.51469999999995</v>
          </cell>
          <cell r="K725">
            <v>1640.2725999999998</v>
          </cell>
          <cell r="L725">
            <v>1640.27</v>
          </cell>
          <cell r="M725">
            <v>2132.35</v>
          </cell>
        </row>
        <row r="726">
          <cell r="K726">
            <v>0</v>
          </cell>
        </row>
        <row r="727">
          <cell r="D727" t="str">
            <v>CAIXAS PARA DESCARGAS EM ALVENARIA DE 1 VEZ - PARA ÁREAS URBANAS</v>
          </cell>
          <cell r="K727">
            <v>0</v>
          </cell>
        </row>
        <row r="728">
          <cell r="C728">
            <v>7001250270</v>
          </cell>
          <cell r="D728" t="str">
            <v>Caixa enterrada em alvenaria de tijolos maciços no traço 1:8 de  1 vez para descarga aplicada em tubulação de DN = (50 a 150)mm incluindo: revestimentos interno e externo de chapisco (traço 1:5) e argamassa no traço 1:6, piso em concreto simples ( traço 1</v>
          </cell>
          <cell r="E728" t="str">
            <v>UD</v>
          </cell>
          <cell r="F728">
            <v>0.32379999999999998</v>
          </cell>
          <cell r="G728">
            <v>622.13269999999989</v>
          </cell>
          <cell r="H728">
            <v>238.13739999999999</v>
          </cell>
          <cell r="K728">
            <v>860.59389999999985</v>
          </cell>
          <cell r="L728">
            <v>860.59</v>
          </cell>
          <cell r="M728">
            <v>1118.77</v>
          </cell>
        </row>
        <row r="729">
          <cell r="C729">
            <v>7001250271</v>
          </cell>
          <cell r="D729" t="str">
            <v xml:space="preserve">Caixa enterrada em alvenaria de tijolos maciços no traço 1:8 de  1 vez para descarga aplicada em tubulação de DN = (200 a 250)mm incluindo: revestimentos interno e externo de chapisco (traço 1:5) e argamassa no traço 1:6, piso em concreto simples ( traço </v>
          </cell>
          <cell r="E729" t="str">
            <v>UD</v>
          </cell>
          <cell r="F729">
            <v>0.48</v>
          </cell>
          <cell r="G729">
            <v>867.34730000000002</v>
          </cell>
          <cell r="H729">
            <v>356.34140000000002</v>
          </cell>
          <cell r="K729">
            <v>1224.1687000000002</v>
          </cell>
          <cell r="L729">
            <v>1224.17</v>
          </cell>
          <cell r="M729">
            <v>1591.42</v>
          </cell>
        </row>
        <row r="730">
          <cell r="C730">
            <v>7001250272</v>
          </cell>
          <cell r="D730" t="str">
            <v xml:space="preserve">Caixa enterrada em alvenaria de tijolos maciços no traço 1:8 de  1 vez para descarga aplicada em tubulação de DN = (300 a 350)mm incluindo: revestimentos interno e externo de chapisco (traço 1:5) e argamassa no traço 1:6, piso em concreto simples ( traço </v>
          </cell>
          <cell r="E730" t="str">
            <v>UD</v>
          </cell>
          <cell r="F730">
            <v>0.54020000000000001</v>
          </cell>
          <cell r="G730">
            <v>1046.2524000000001</v>
          </cell>
          <cell r="H730">
            <v>420.00560000000002</v>
          </cell>
          <cell r="K730">
            <v>1466.7982</v>
          </cell>
          <cell r="L730">
            <v>1466.8</v>
          </cell>
          <cell r="M730">
            <v>1906.84</v>
          </cell>
        </row>
        <row r="731">
          <cell r="C731">
            <v>7001250273</v>
          </cell>
          <cell r="D731" t="str">
            <v xml:space="preserve">Caixa enterrada em alvenaria de tijolos maciços no traço 1:8 de  1 vez para descarga aplicada em tubulação de DN = (400 a 450)mm incluindo: revestimentos interno e externo de chapisco (traço 1:5) e argamassa no traço 1:6, piso em concreto simples ( traço </v>
          </cell>
          <cell r="E731" t="str">
            <v>UD</v>
          </cell>
          <cell r="F731">
            <v>0.624</v>
          </cell>
          <cell r="G731">
            <v>1207.3717999999999</v>
          </cell>
          <cell r="H731">
            <v>481.51609999999999</v>
          </cell>
          <cell r="K731">
            <v>1689.5119</v>
          </cell>
          <cell r="L731">
            <v>1689.51</v>
          </cell>
          <cell r="M731">
            <v>2196.37</v>
          </cell>
        </row>
        <row r="732">
          <cell r="C732">
            <v>7001250274</v>
          </cell>
          <cell r="D732" t="str">
            <v>Caixa enterrada em alvenaria de tijolos maciços no traço 1:8 de 1 vez para descarga aplicada em tubulação de DN = (500 a 600)mm incluindo: revestimentos interno e externo de chapisco (traço 1:5) e argamassa no traço 1:6, piso em concreto simples ( traço 1</v>
          </cell>
          <cell r="E732" t="str">
            <v>UD</v>
          </cell>
          <cell r="F732">
            <v>0.68419999999999992</v>
          </cell>
          <cell r="G732">
            <v>1328.1078999999997</v>
          </cell>
          <cell r="H732">
            <v>534.72869999999989</v>
          </cell>
          <cell r="K732">
            <v>1863.5207999999996</v>
          </cell>
          <cell r="L732">
            <v>1863.52</v>
          </cell>
          <cell r="M732">
            <v>2422.58</v>
          </cell>
        </row>
        <row r="733">
          <cell r="K733">
            <v>0</v>
          </cell>
        </row>
        <row r="734">
          <cell r="D734" t="str">
            <v>CAIXAS PARA DESCARGAS EM ALVENARIA DE 1/2 VEZ - PARA ÁREAS RURAIS</v>
          </cell>
          <cell r="K734">
            <v>0</v>
          </cell>
        </row>
        <row r="735">
          <cell r="C735">
            <v>7001250265</v>
          </cell>
          <cell r="D735" t="str">
            <v xml:space="preserve">Caixa enterrada em alvenaria de tijolos maciços no traço 1:8 de 1/2 vez para descarga aplicada em tubulação de DN = (50 a 150)mm incluindo: revestimentos interno e externo de chapisco (traço 1:5) e argamassa no traço 1:6, piso em concreto simples ( traço </v>
          </cell>
          <cell r="E735" t="str">
            <v>UD</v>
          </cell>
          <cell r="F735">
            <v>0.2278</v>
          </cell>
          <cell r="G735">
            <v>536.76659999999993</v>
          </cell>
          <cell r="H735">
            <v>183.678</v>
          </cell>
          <cell r="K735">
            <v>720.67239999999993</v>
          </cell>
          <cell r="L735">
            <v>720.68</v>
          </cell>
          <cell r="M735">
            <v>936.87</v>
          </cell>
        </row>
        <row r="736">
          <cell r="C736">
            <v>7001250275</v>
          </cell>
          <cell r="D736" t="str">
            <v>Caixa enterrada em alvenaria de tijolos maciços no traço 1:8 de 1/2 vez para descarga aplicada em tubulação de DN = (200 a 350)mm incluindo: revestimentos interno e externo de chapisco (traço 1:5) e argamassa no traço 1:6, piso em concreto simples ( traço</v>
          </cell>
          <cell r="E736" t="str">
            <v>UD</v>
          </cell>
          <cell r="F736">
            <v>0.41979999999999995</v>
          </cell>
          <cell r="G736">
            <v>1208.5665000000001</v>
          </cell>
          <cell r="H736">
            <v>392.87039999999996</v>
          </cell>
          <cell r="K736">
            <v>1601.8567</v>
          </cell>
          <cell r="L736">
            <v>1601.86</v>
          </cell>
          <cell r="M736">
            <v>2082.41</v>
          </cell>
        </row>
        <row r="737">
          <cell r="C737">
            <v>7001250276</v>
          </cell>
          <cell r="D737" t="str">
            <v>Caixa enterrada em alvenaria de tijolos maciços no traço 1:8 de 1/2 vez para descarga aplicada em tubulação de DN = (400 a 600)mm incluindo: revestimentos interno e externo de chapisco (traço 1:5) e argamassa no traço 1:6, piso em concreto simples ( traço</v>
          </cell>
          <cell r="E737" t="str">
            <v>UD</v>
          </cell>
          <cell r="F737">
            <v>0.52800000000000002</v>
          </cell>
          <cell r="G737">
            <v>1510.8539000000001</v>
          </cell>
          <cell r="H737">
            <v>501.48669999999998</v>
          </cell>
          <cell r="K737">
            <v>2012.8686</v>
          </cell>
          <cell r="L737">
            <v>2012.87</v>
          </cell>
          <cell r="M737">
            <v>2616.73</v>
          </cell>
        </row>
        <row r="738">
          <cell r="K738">
            <v>0</v>
          </cell>
        </row>
        <row r="739">
          <cell r="D739" t="str">
            <v>CAIXAS PARA DESCARGAS EM CONCRETO ARMADO - PARA ÁREAS URBANAS</v>
          </cell>
          <cell r="K739">
            <v>0</v>
          </cell>
        </row>
        <row r="740">
          <cell r="C740">
            <v>7001250049</v>
          </cell>
          <cell r="D740" t="str">
            <v>Caixa em concreto armado FCK 20 MPA, controle "B" para descarga aplicada em tubulação de DN = (700 a 900)mm incluindo: escoramento lateral das formas; preparo e lançamento do concreto; paredes, fundo e tampa com espessuras de 0,15 m; lastro de piso em con</v>
          </cell>
          <cell r="E740" t="str">
            <v>UD</v>
          </cell>
          <cell r="F740">
            <v>4.2225999999999999</v>
          </cell>
          <cell r="G740">
            <v>1509.3295000000001</v>
          </cell>
          <cell r="H740">
            <v>3427.7519000000002</v>
          </cell>
          <cell r="K740">
            <v>4941.3040000000001</v>
          </cell>
          <cell r="L740">
            <v>4941.3</v>
          </cell>
          <cell r="M740">
            <v>6423.7</v>
          </cell>
        </row>
        <row r="741">
          <cell r="C741">
            <v>7001250050</v>
          </cell>
          <cell r="D741" t="str">
            <v>Caixa em concreto armado FCK 20 MPA, controle "B" para descarga aplicada em tubulação de DN = 1.000 mm incluindo: escoramento lateral das formas; preparo e lançamento do concreto; paredes, fundo e tampa com espessuras de 0,15 m; lastro de piso em concreto</v>
          </cell>
          <cell r="E741" t="str">
            <v>UD</v>
          </cell>
          <cell r="F741">
            <v>4.1377999999999995</v>
          </cell>
          <cell r="G741">
            <v>1484.42</v>
          </cell>
          <cell r="H741">
            <v>3364.1469999999999</v>
          </cell>
          <cell r="K741">
            <v>4852.7047999999995</v>
          </cell>
          <cell r="L741">
            <v>4852.71</v>
          </cell>
          <cell r="M741">
            <v>6308.52</v>
          </cell>
        </row>
        <row r="742">
          <cell r="C742">
            <v>7001250051</v>
          </cell>
          <cell r="D742" t="str">
            <v>Caixa em concreto armado FCK 20 MPA, controle "B" para descarga aplicada em tubulação de DN = 1.200 mm incluindo: escoramento lateral das formas; preparo e lançamento do concreto; paredes, fundo e tampa com espessuras de 0,15 m; lastro de piso em concreto</v>
          </cell>
          <cell r="E742" t="str">
            <v>UD</v>
          </cell>
          <cell r="F742">
            <v>4.5764000000000005</v>
          </cell>
          <cell r="G742">
            <v>1652.2431000000001</v>
          </cell>
          <cell r="H742">
            <v>3727.3132000000001</v>
          </cell>
          <cell r="K742">
            <v>5384.1327000000001</v>
          </cell>
          <cell r="L742">
            <v>5384.13</v>
          </cell>
          <cell r="M742">
            <v>6999.37</v>
          </cell>
        </row>
        <row r="743">
          <cell r="K743">
            <v>0</v>
          </cell>
        </row>
        <row r="744">
          <cell r="D744" t="str">
            <v>CAIXAS PARA DESCARGAS EM CONCRETO ARMADO - PARA ÁREAS RURAIS</v>
          </cell>
          <cell r="K744">
            <v>0</v>
          </cell>
        </row>
        <row r="745">
          <cell r="C745">
            <v>7001250052</v>
          </cell>
          <cell r="D745" t="str">
            <v>Caixa em concreto armado FCK 20 MPA, controle "B" para descarga aplicada em tubulação de DN = (700 a 900)mm incluindo: escoramento lateral das formas; preparo e lançamento do concreto; paredes, fundo e tampa com espessuras de 0,15 m; lastro de piso em con</v>
          </cell>
          <cell r="E745" t="str">
            <v>UD</v>
          </cell>
          <cell r="F745">
            <v>4.8814000000000002</v>
          </cell>
          <cell r="G745">
            <v>1771.607</v>
          </cell>
          <cell r="H745">
            <v>3985.5557000000003</v>
          </cell>
          <cell r="K745">
            <v>5762.0441000000001</v>
          </cell>
          <cell r="L745">
            <v>5762.05</v>
          </cell>
          <cell r="M745">
            <v>7490.66</v>
          </cell>
        </row>
        <row r="746">
          <cell r="C746">
            <v>7001250053</v>
          </cell>
          <cell r="D746" t="str">
            <v>Caixa em concreto armado FCK 20 MPA, controle "B" para descarga aplicada em tubulação de DN = 1.000 mm incluindo: escoramento lateral das formas; preparo e lançamento do concreto; paredes, fundo e tampa com espessuras de 0,15 m; lastro de piso em concreto</v>
          </cell>
          <cell r="E746" t="str">
            <v>UD</v>
          </cell>
          <cell r="F746">
            <v>4.76</v>
          </cell>
          <cell r="G746">
            <v>1732.3016</v>
          </cell>
          <cell r="H746">
            <v>3890.9617000000003</v>
          </cell>
          <cell r="K746">
            <v>5628.0233000000007</v>
          </cell>
          <cell r="L746">
            <v>5628.02</v>
          </cell>
          <cell r="M746">
            <v>7316.43</v>
          </cell>
        </row>
        <row r="747">
          <cell r="C747">
            <v>7001250054</v>
          </cell>
          <cell r="D747" t="str">
            <v>Caixa em concreto armado FCK 20 MPA, controle "B" para descarga aplicada em tubulação de DN = 1.200 mm incluindo: escoramento lateral das formas; preparo e lançamento do concreto; paredes, fundo e tampa com espessuras de 0,15 m; lastro de piso em concreto</v>
          </cell>
          <cell r="E747" t="str">
            <v>UD</v>
          </cell>
          <cell r="F747">
            <v>5.2107999999999999</v>
          </cell>
          <cell r="G747">
            <v>1907.0382999999999</v>
          </cell>
          <cell r="H747">
            <v>4264.4575999999997</v>
          </cell>
          <cell r="K747">
            <v>6176.7066999999997</v>
          </cell>
          <cell r="L747">
            <v>6176.71</v>
          </cell>
          <cell r="M747">
            <v>8029.72</v>
          </cell>
        </row>
        <row r="748">
          <cell r="K748">
            <v>0</v>
          </cell>
        </row>
        <row r="749">
          <cell r="D749" t="str">
            <v>TESTE E CADASTRO DE REDE</v>
          </cell>
          <cell r="K749">
            <v>0</v>
          </cell>
        </row>
        <row r="750">
          <cell r="C750">
            <v>7001260001</v>
          </cell>
          <cell r="D750" t="str">
            <v>Teste de rede de água.</v>
          </cell>
          <cell r="E750" t="str">
            <v>M</v>
          </cell>
          <cell r="F750">
            <v>0</v>
          </cell>
          <cell r="G750">
            <v>0.74</v>
          </cell>
          <cell r="H750">
            <v>0</v>
          </cell>
          <cell r="I750">
            <v>0</v>
          </cell>
          <cell r="J750">
            <v>0</v>
          </cell>
          <cell r="K750">
            <v>0.74</v>
          </cell>
          <cell r="L750">
            <v>0.74</v>
          </cell>
          <cell r="M750">
            <v>0.96</v>
          </cell>
        </row>
        <row r="751">
          <cell r="C751">
            <v>7001260002</v>
          </cell>
          <cell r="D751" t="str">
            <v>Teste de rede de esgoto.</v>
          </cell>
          <cell r="E751" t="str">
            <v>M</v>
          </cell>
          <cell r="F751">
            <v>0</v>
          </cell>
          <cell r="G751">
            <v>0.74</v>
          </cell>
          <cell r="H751">
            <v>0</v>
          </cell>
          <cell r="I751">
            <v>0</v>
          </cell>
          <cell r="J751">
            <v>0</v>
          </cell>
          <cell r="K751">
            <v>0.74</v>
          </cell>
          <cell r="L751">
            <v>0.74</v>
          </cell>
          <cell r="M751">
            <v>0.96</v>
          </cell>
        </row>
        <row r="752">
          <cell r="C752">
            <v>7001260003</v>
          </cell>
          <cell r="D752" t="str">
            <v>Cadastro de rede de água.</v>
          </cell>
          <cell r="E752" t="str">
            <v>M</v>
          </cell>
          <cell r="F752">
            <v>0</v>
          </cell>
          <cell r="G752">
            <v>1.7</v>
          </cell>
          <cell r="H752">
            <v>0.01</v>
          </cell>
          <cell r="I752">
            <v>0</v>
          </cell>
          <cell r="J752">
            <v>0</v>
          </cell>
          <cell r="K752">
            <v>1.71</v>
          </cell>
          <cell r="L752">
            <v>1.71</v>
          </cell>
          <cell r="M752">
            <v>2.2200000000000002</v>
          </cell>
        </row>
        <row r="753">
          <cell r="C753">
            <v>7001260004</v>
          </cell>
          <cell r="D753" t="str">
            <v>Cadastro de rede de esgoto.</v>
          </cell>
          <cell r="E753" t="str">
            <v>M</v>
          </cell>
          <cell r="F753">
            <v>0</v>
          </cell>
          <cell r="G753">
            <v>2.81</v>
          </cell>
          <cell r="H753">
            <v>0.11</v>
          </cell>
          <cell r="I753">
            <v>0</v>
          </cell>
          <cell r="J753">
            <v>0</v>
          </cell>
          <cell r="K753">
            <v>2.92</v>
          </cell>
          <cell r="L753">
            <v>2.92</v>
          </cell>
          <cell r="M753">
            <v>3.8</v>
          </cell>
        </row>
        <row r="754">
          <cell r="K754">
            <v>0</v>
          </cell>
        </row>
        <row r="755">
          <cell r="D755" t="str">
            <v>PONTO GEODÉSICO</v>
          </cell>
          <cell r="K755">
            <v>0</v>
          </cell>
        </row>
        <row r="756">
          <cell r="C756">
            <v>7001260005</v>
          </cell>
          <cell r="D756" t="str">
            <v>Implantação de ponto geodésico em área externa, inclusive monumentalização, de acordo com as especificações técnicas do Setor de Cadastro Técnico da Compesa.</v>
          </cell>
          <cell r="E756" t="str">
            <v>UD</v>
          </cell>
          <cell r="F756">
            <v>50.150999999999996</v>
          </cell>
          <cell r="G756">
            <v>316.03735999999998</v>
          </cell>
          <cell r="H756">
            <v>157.61590000000001</v>
          </cell>
          <cell r="I756">
            <v>0</v>
          </cell>
          <cell r="K756">
            <v>523.80426</v>
          </cell>
          <cell r="L756">
            <v>523.80999999999995</v>
          </cell>
          <cell r="M756">
            <v>680.95</v>
          </cell>
        </row>
        <row r="757">
          <cell r="C757">
            <v>7001260006</v>
          </cell>
          <cell r="D757" t="str">
            <v>Implantação de ponto geodésico em área interna, inclusive monumentalização, de acordo com as especificações técnicas do Setor de Cadastro Técnico da Compesa.</v>
          </cell>
          <cell r="E757" t="str">
            <v>UD</v>
          </cell>
          <cell r="F757">
            <v>50.280999999999999</v>
          </cell>
          <cell r="G757">
            <v>86.22</v>
          </cell>
          <cell r="H757">
            <v>86.245500000000007</v>
          </cell>
          <cell r="I757">
            <v>0</v>
          </cell>
          <cell r="K757">
            <v>222.74649999999997</v>
          </cell>
          <cell r="L757">
            <v>222.75</v>
          </cell>
          <cell r="M757">
            <v>289.57</v>
          </cell>
        </row>
        <row r="758">
          <cell r="K758">
            <v>0</v>
          </cell>
        </row>
        <row r="759">
          <cell r="D759" t="str">
            <v>INSTALAÇÕES HIDRÁULICAS</v>
          </cell>
          <cell r="K759">
            <v>0</v>
          </cell>
        </row>
        <row r="760">
          <cell r="C760">
            <v>7001270001</v>
          </cell>
          <cell r="D760" t="str">
            <v>Ponto de água para vaso sanitário, inclusive fornecimento de vaso de louça branca com tampa plástica e caixa de descarga plástica e acessórios correspondentes.</v>
          </cell>
          <cell r="E760" t="str">
            <v>UD</v>
          </cell>
          <cell r="F760">
            <v>0</v>
          </cell>
          <cell r="G760">
            <v>54.99</v>
          </cell>
          <cell r="H760">
            <v>92.33</v>
          </cell>
          <cell r="I760">
            <v>0</v>
          </cell>
          <cell r="J760">
            <v>0</v>
          </cell>
          <cell r="K760">
            <v>147.32</v>
          </cell>
          <cell r="L760">
            <v>147.32</v>
          </cell>
          <cell r="M760">
            <v>191.52</v>
          </cell>
        </row>
        <row r="761">
          <cell r="C761">
            <v>7001270002</v>
          </cell>
          <cell r="D761" t="str">
            <v>Ponto de água para lavatório, inclusive fornecimento de lavatório de louça branca, sem coluna, e torneira de pressão com acabamento cromado DN -  1/2" e acessórios correspondentes.</v>
          </cell>
          <cell r="E761" t="str">
            <v>UD</v>
          </cell>
          <cell r="F761">
            <v>0</v>
          </cell>
          <cell r="G761">
            <v>16.010000000000002</v>
          </cell>
          <cell r="H761">
            <v>79.540000000000006</v>
          </cell>
          <cell r="I761">
            <v>0</v>
          </cell>
          <cell r="J761">
            <v>0</v>
          </cell>
          <cell r="K761">
            <v>95.55</v>
          </cell>
          <cell r="L761">
            <v>95.55</v>
          </cell>
          <cell r="M761">
            <v>124.22</v>
          </cell>
        </row>
        <row r="762">
          <cell r="C762">
            <v>7001270003</v>
          </cell>
          <cell r="D762" t="str">
            <v>Ponto de água para chuveiro de metal de 1/2", inclusive chuveiro, registro, tubos e conexões.</v>
          </cell>
          <cell r="E762" t="str">
            <v>UD</v>
          </cell>
          <cell r="F762">
            <v>0</v>
          </cell>
          <cell r="G762">
            <v>15.24</v>
          </cell>
          <cell r="H762">
            <v>88.01</v>
          </cell>
          <cell r="I762">
            <v>0</v>
          </cell>
          <cell r="J762">
            <v>0</v>
          </cell>
          <cell r="K762">
            <v>103.25</v>
          </cell>
          <cell r="L762">
            <v>103.25</v>
          </cell>
          <cell r="M762">
            <v>134.22999999999999</v>
          </cell>
        </row>
        <row r="763">
          <cell r="C763">
            <v>7001270004</v>
          </cell>
          <cell r="D763" t="str">
            <v>Ponto de água para torneira para jardim, inclusive torneira, tubos e conexões.</v>
          </cell>
          <cell r="E763" t="str">
            <v>UD</v>
          </cell>
          <cell r="F763">
            <v>0</v>
          </cell>
          <cell r="G763">
            <v>9</v>
          </cell>
          <cell r="H763">
            <v>5.66</v>
          </cell>
          <cell r="I763">
            <v>0</v>
          </cell>
          <cell r="J763">
            <v>0</v>
          </cell>
          <cell r="K763">
            <v>14.66</v>
          </cell>
          <cell r="L763">
            <v>14.66</v>
          </cell>
          <cell r="M763">
            <v>19.059999999999999</v>
          </cell>
        </row>
        <row r="764">
          <cell r="C764">
            <v>7001270005</v>
          </cell>
          <cell r="D764" t="str">
            <v>Fornecimento, instalação  e montagem de caixa d'água de fibrocimento com tampa, capacidade para 500 litros, com bóia, inclusive tubos, conexões e demais acessórios correspondentes.</v>
          </cell>
          <cell r="E764" t="str">
            <v>UD</v>
          </cell>
          <cell r="F764">
            <v>0</v>
          </cell>
          <cell r="G764">
            <v>110.8</v>
          </cell>
          <cell r="H764">
            <v>261.10000000000002</v>
          </cell>
          <cell r="I764">
            <v>0</v>
          </cell>
          <cell r="J764">
            <v>0</v>
          </cell>
          <cell r="K764">
            <v>371.9</v>
          </cell>
          <cell r="L764">
            <v>371.9</v>
          </cell>
          <cell r="M764">
            <v>483.47</v>
          </cell>
        </row>
        <row r="765">
          <cell r="C765">
            <v>7001270006</v>
          </cell>
          <cell r="D765" t="str">
            <v>Ponto de água para chuveiro com haste de plástico de 1/2", inclusive chuveiro, registro, tubos e conexões.</v>
          </cell>
          <cell r="E765" t="str">
            <v>UD</v>
          </cell>
          <cell r="F765">
            <v>0</v>
          </cell>
          <cell r="G765">
            <v>15.24</v>
          </cell>
          <cell r="H765">
            <v>47.38</v>
          </cell>
          <cell r="I765">
            <v>0</v>
          </cell>
          <cell r="J765">
            <v>0</v>
          </cell>
          <cell r="K765">
            <v>62.62</v>
          </cell>
          <cell r="L765">
            <v>62.62</v>
          </cell>
          <cell r="M765">
            <v>81.41</v>
          </cell>
        </row>
        <row r="766">
          <cell r="K766">
            <v>0</v>
          </cell>
        </row>
        <row r="767">
          <cell r="D767" t="str">
            <v>PONTOS HIDROSSANITÁRIOS</v>
          </cell>
          <cell r="K767">
            <v>0</v>
          </cell>
        </row>
        <row r="768">
          <cell r="C768">
            <v>7001270007</v>
          </cell>
          <cell r="D768" t="str">
            <v>Ponto de esgoto para lavatório/lavandaria inclusive tubos e conexões em pvc rígido soldável, até a coluna ou subcoletor.</v>
          </cell>
          <cell r="E768" t="str">
            <v>UD</v>
          </cell>
          <cell r="F768">
            <v>0</v>
          </cell>
          <cell r="G768">
            <v>22.71</v>
          </cell>
          <cell r="H768">
            <v>17.97</v>
          </cell>
          <cell r="I768">
            <v>0</v>
          </cell>
          <cell r="J768">
            <v>0</v>
          </cell>
          <cell r="K768">
            <v>40.68</v>
          </cell>
          <cell r="L768">
            <v>40.68</v>
          </cell>
          <cell r="M768">
            <v>52.88</v>
          </cell>
        </row>
        <row r="769">
          <cell r="C769">
            <v>7001270008</v>
          </cell>
          <cell r="D769" t="str">
            <v>Ponto de esgoto para ralo sinfonado, inclusive ralo, tubos e conexões até a coluna ou subcoletor.</v>
          </cell>
          <cell r="E769" t="str">
            <v>UD</v>
          </cell>
          <cell r="F769">
            <v>0</v>
          </cell>
          <cell r="G769">
            <v>18.010000000000002</v>
          </cell>
          <cell r="H769">
            <v>27.92</v>
          </cell>
          <cell r="I769">
            <v>0</v>
          </cell>
          <cell r="J769">
            <v>0</v>
          </cell>
          <cell r="K769">
            <v>45.93</v>
          </cell>
          <cell r="L769">
            <v>45.93</v>
          </cell>
          <cell r="M769">
            <v>59.71</v>
          </cell>
        </row>
        <row r="770">
          <cell r="C770">
            <v>7001270009</v>
          </cell>
          <cell r="D770" t="str">
            <v>Ponto de esgoto para vaso sanitário, inclusive tubos e conexões em pvc até a coluna ou subcoletor.</v>
          </cell>
          <cell r="E770" t="str">
            <v>UD</v>
          </cell>
          <cell r="F770">
            <v>0</v>
          </cell>
          <cell r="G770">
            <v>18.010000000000002</v>
          </cell>
          <cell r="H770">
            <v>40.89</v>
          </cell>
          <cell r="I770">
            <v>0</v>
          </cell>
          <cell r="J770">
            <v>0</v>
          </cell>
          <cell r="K770">
            <v>58.9</v>
          </cell>
          <cell r="L770">
            <v>58.9</v>
          </cell>
          <cell r="M770">
            <v>76.569999999999993</v>
          </cell>
        </row>
        <row r="771">
          <cell r="K771">
            <v>0</v>
          </cell>
        </row>
        <row r="772">
          <cell r="D772" t="str">
            <v>INSTALAÇÕES ELÉTRICAS</v>
          </cell>
          <cell r="K772">
            <v>0</v>
          </cell>
        </row>
        <row r="773">
          <cell r="K773">
            <v>0</v>
          </cell>
        </row>
        <row r="774">
          <cell r="D774" t="str">
            <v>PONTOS DE TOMADA</v>
          </cell>
          <cell r="K774">
            <v>0</v>
          </cell>
        </row>
        <row r="775">
          <cell r="C775">
            <v>7001280001</v>
          </cell>
          <cell r="D775" t="str">
            <v>Ponto de tomada simples de 220v, inclusive tubulação de PVC rígido, fiação, caixa 4 x 2, placa e demais acessórios, até o ponto de luz ou quadro de distribuição.</v>
          </cell>
          <cell r="E775" t="str">
            <v>UD</v>
          </cell>
          <cell r="F775">
            <v>0</v>
          </cell>
          <cell r="G775">
            <v>49.86</v>
          </cell>
          <cell r="H775">
            <v>22.15</v>
          </cell>
          <cell r="I775">
            <v>0</v>
          </cell>
          <cell r="J775">
            <v>0</v>
          </cell>
          <cell r="K775">
            <v>72.010000000000005</v>
          </cell>
          <cell r="L775">
            <v>72.010000000000005</v>
          </cell>
          <cell r="M775">
            <v>93.61</v>
          </cell>
        </row>
        <row r="776">
          <cell r="C776">
            <v>7001280002</v>
          </cell>
          <cell r="D776" t="str">
            <v>Ponto de tomada para condicionador de ar contendo disjuntor de 25 A, tomada 3P e placa, montada em caixa 4" x 4", inclusive eletroduto em pvc corrugado, fiação e aterramento até o quadro de distribuição e demais acessórios.</v>
          </cell>
          <cell r="E776" t="str">
            <v>UD</v>
          </cell>
          <cell r="F776">
            <v>0</v>
          </cell>
          <cell r="G776">
            <v>72.02</v>
          </cell>
          <cell r="H776">
            <v>53.72</v>
          </cell>
          <cell r="I776">
            <v>0</v>
          </cell>
          <cell r="J776">
            <v>0</v>
          </cell>
          <cell r="K776">
            <v>125.74</v>
          </cell>
          <cell r="L776">
            <v>125.74</v>
          </cell>
          <cell r="M776">
            <v>163.46</v>
          </cell>
        </row>
        <row r="777">
          <cell r="C777">
            <v>7001280003</v>
          </cell>
          <cell r="D777" t="str">
            <v>Ponto de tomada para telefone, inclusive tubulação de PVC rígido, fiação, caixa 4 x 2, placa, caixas de passagem e demais acessórios, até a caixa de distribuição do pavimento.</v>
          </cell>
          <cell r="E777" t="str">
            <v>UD</v>
          </cell>
          <cell r="F777">
            <v>0</v>
          </cell>
          <cell r="G777">
            <v>47.23</v>
          </cell>
          <cell r="H777">
            <v>17.440000000000001</v>
          </cell>
          <cell r="I777">
            <v>0</v>
          </cell>
          <cell r="J777">
            <v>0</v>
          </cell>
          <cell r="K777">
            <v>64.67</v>
          </cell>
          <cell r="L777">
            <v>64.67</v>
          </cell>
          <cell r="M777">
            <v>84.07</v>
          </cell>
        </row>
        <row r="778">
          <cell r="K778">
            <v>0</v>
          </cell>
        </row>
        <row r="779">
          <cell r="D779" t="str">
            <v>PONTOS DE LUZ</v>
          </cell>
          <cell r="K779">
            <v>0</v>
          </cell>
        </row>
        <row r="780">
          <cell r="C780">
            <v>7001280004</v>
          </cell>
          <cell r="D780" t="str">
            <v>Ponto de luz com globo leitoso e lâmpada de 60w, inclusive eletrodutos, caixas, interruptor e fiação até o quadro de distribuição.</v>
          </cell>
          <cell r="E780" t="str">
            <v>UD</v>
          </cell>
          <cell r="F780">
            <v>0</v>
          </cell>
          <cell r="G780">
            <v>77.69</v>
          </cell>
          <cell r="H780">
            <v>36.81</v>
          </cell>
          <cell r="I780">
            <v>0</v>
          </cell>
          <cell r="J780">
            <v>0</v>
          </cell>
          <cell r="K780">
            <v>114.5</v>
          </cell>
          <cell r="L780">
            <v>114.5</v>
          </cell>
          <cell r="M780">
            <v>148.85</v>
          </cell>
        </row>
        <row r="781">
          <cell r="C781">
            <v>7001280005</v>
          </cell>
          <cell r="D781" t="str">
            <v>Ponto de luz com 02 (duas) lâmpadas fluorescentes de 40w, inclusive reator, calha,  e demais acessórios necessários, e ainda eletrodutos, caixas, interruptor, fiação até o quadro de distribuição.</v>
          </cell>
          <cell r="E781" t="str">
            <v>UD</v>
          </cell>
          <cell r="F781">
            <v>0</v>
          </cell>
          <cell r="G781">
            <v>77.69</v>
          </cell>
          <cell r="H781">
            <v>82.14</v>
          </cell>
          <cell r="I781">
            <v>0</v>
          </cell>
          <cell r="J781">
            <v>0</v>
          </cell>
          <cell r="K781">
            <v>159.83000000000001</v>
          </cell>
          <cell r="L781">
            <v>159.83000000000001</v>
          </cell>
          <cell r="M781">
            <v>207.78</v>
          </cell>
        </row>
        <row r="782">
          <cell r="C782">
            <v>7001280607</v>
          </cell>
          <cell r="D782" t="str">
            <v>Luminaria tipo sobrepor, aberta, para 2 lampadas fluorescente de 20w, ref. tms-500, inclusive reator alto fator de potencia lampadas, demais acessorios e instalação.</v>
          </cell>
          <cell r="E782" t="str">
            <v>CJ</v>
          </cell>
          <cell r="F782">
            <v>0</v>
          </cell>
          <cell r="G782">
            <v>15.24</v>
          </cell>
          <cell r="H782">
            <v>52.32</v>
          </cell>
          <cell r="I782">
            <v>0</v>
          </cell>
          <cell r="K782">
            <v>67.56</v>
          </cell>
          <cell r="L782">
            <v>67.56</v>
          </cell>
          <cell r="M782">
            <v>87.83</v>
          </cell>
        </row>
        <row r="783">
          <cell r="C783">
            <v>7001280384</v>
          </cell>
          <cell r="D783" t="str">
            <v>Luminaria tipo sobrepor, aberta, para 1 lampadas fluorescente de 20w, ref. tms-500, inclusive reator alto fator de potencia lampadas, demais acessorios e instalação.</v>
          </cell>
          <cell r="E783" t="str">
            <v>CJ</v>
          </cell>
          <cell r="F783">
            <v>0</v>
          </cell>
          <cell r="G783">
            <v>15.24</v>
          </cell>
          <cell r="H783">
            <v>35.82</v>
          </cell>
          <cell r="I783">
            <v>0</v>
          </cell>
          <cell r="K783">
            <v>51.06</v>
          </cell>
          <cell r="L783">
            <v>67.56</v>
          </cell>
          <cell r="M783">
            <v>66.38</v>
          </cell>
        </row>
        <row r="784">
          <cell r="K784">
            <v>0</v>
          </cell>
        </row>
        <row r="785">
          <cell r="D785" t="str">
            <v>FORNECIMENTO DE AREIA E SEIXOS CLASSIFICADOS</v>
          </cell>
          <cell r="K785">
            <v>0</v>
          </cell>
        </row>
        <row r="786">
          <cell r="C786">
            <v>7001290001</v>
          </cell>
          <cell r="D786" t="str">
            <v>Fornecimento de areia classificada para leito filtrante.</v>
          </cell>
          <cell r="E786" t="str">
            <v>M³</v>
          </cell>
          <cell r="F786">
            <v>0</v>
          </cell>
          <cell r="G786">
            <v>0</v>
          </cell>
          <cell r="H786">
            <v>395</v>
          </cell>
          <cell r="I786">
            <v>0</v>
          </cell>
          <cell r="J786">
            <v>0</v>
          </cell>
          <cell r="K786">
            <v>395</v>
          </cell>
          <cell r="L786">
            <v>395</v>
          </cell>
          <cell r="M786">
            <v>513.5</v>
          </cell>
        </row>
        <row r="787">
          <cell r="C787">
            <v>7001290002</v>
          </cell>
          <cell r="D787" t="str">
            <v>Fornecimento de seixo rolado classificado para leito filtrante.</v>
          </cell>
          <cell r="E787" t="str">
            <v>M³</v>
          </cell>
          <cell r="F787">
            <v>0</v>
          </cell>
          <cell r="G787">
            <v>0</v>
          </cell>
          <cell r="H787">
            <v>425</v>
          </cell>
          <cell r="I787">
            <v>0</v>
          </cell>
          <cell r="J787">
            <v>0</v>
          </cell>
          <cell r="K787">
            <v>425</v>
          </cell>
          <cell r="L787">
            <v>425</v>
          </cell>
          <cell r="M787">
            <v>552.5</v>
          </cell>
        </row>
        <row r="788">
          <cell r="K788">
            <v>0</v>
          </cell>
        </row>
        <row r="789">
          <cell r="D789" t="str">
            <v>RETIRADA E RECUPERAÇÃO DE LEITOS FILTRANTES</v>
          </cell>
          <cell r="K789">
            <v>0</v>
          </cell>
        </row>
        <row r="790">
          <cell r="C790">
            <v>7001290003</v>
          </cell>
          <cell r="D790" t="str">
            <v>Filtros de pressão, retirada de leitos filtrantes, lavagem e classificação dos seixos retirados e colocação dos mesmos.</v>
          </cell>
          <cell r="E790" t="str">
            <v>M³</v>
          </cell>
          <cell r="F790">
            <v>0</v>
          </cell>
          <cell r="G790">
            <v>118.86</v>
          </cell>
          <cell r="H790">
            <v>0</v>
          </cell>
          <cell r="I790">
            <v>0</v>
          </cell>
          <cell r="J790">
            <v>0</v>
          </cell>
          <cell r="K790">
            <v>118.86</v>
          </cell>
          <cell r="L790">
            <v>118.86</v>
          </cell>
          <cell r="M790">
            <v>154.52000000000001</v>
          </cell>
        </row>
        <row r="791">
          <cell r="C791">
            <v>7001290004</v>
          </cell>
          <cell r="D791" t="str">
            <v>Filtro rápido/gravidade, retirada de leitos filtrantes, lavagem, classificação dos seixos retirados e colocação dos mesmos.</v>
          </cell>
          <cell r="E791" t="str">
            <v>M³</v>
          </cell>
          <cell r="F791">
            <v>0</v>
          </cell>
          <cell r="G791">
            <v>118.86</v>
          </cell>
          <cell r="H791">
            <v>0</v>
          </cell>
          <cell r="I791">
            <v>0</v>
          </cell>
          <cell r="J791">
            <v>0</v>
          </cell>
          <cell r="K791">
            <v>118.86</v>
          </cell>
          <cell r="L791">
            <v>118.86</v>
          </cell>
          <cell r="M791">
            <v>154.52000000000001</v>
          </cell>
        </row>
        <row r="792">
          <cell r="C792">
            <v>7001290005</v>
          </cell>
          <cell r="D792" t="str">
            <v>Colocação de leitos filtrantes em filtros de pressão.</v>
          </cell>
          <cell r="E792" t="str">
            <v>M³</v>
          </cell>
          <cell r="F792">
            <v>0</v>
          </cell>
          <cell r="G792">
            <v>15.83</v>
          </cell>
          <cell r="H792">
            <v>0</v>
          </cell>
          <cell r="I792">
            <v>0</v>
          </cell>
          <cell r="J792">
            <v>0</v>
          </cell>
          <cell r="K792">
            <v>15.83</v>
          </cell>
          <cell r="L792">
            <v>15.83</v>
          </cell>
          <cell r="M792">
            <v>20.58</v>
          </cell>
        </row>
        <row r="793">
          <cell r="C793">
            <v>7001290006</v>
          </cell>
          <cell r="D793" t="str">
            <v>Colocação de leitos filtrantes em filtros de rápidos/gravidade.</v>
          </cell>
          <cell r="E793" t="str">
            <v>M³</v>
          </cell>
          <cell r="F793">
            <v>0</v>
          </cell>
          <cell r="G793">
            <v>10.29</v>
          </cell>
          <cell r="H793">
            <v>0</v>
          </cell>
          <cell r="I793">
            <v>0</v>
          </cell>
          <cell r="J793">
            <v>0</v>
          </cell>
          <cell r="K793">
            <v>10.29</v>
          </cell>
          <cell r="L793">
            <v>10.29</v>
          </cell>
          <cell r="M793">
            <v>13.38</v>
          </cell>
        </row>
        <row r="794">
          <cell r="K794">
            <v>0</v>
          </cell>
        </row>
        <row r="795">
          <cell r="D795" t="str">
            <v>INSTALAÇÃO OU SUBSTITUIÇÃO DE RAMAL PREDIAL EM SERVIÇOS DE EXPANSÃO OU SUBSTITUIÇÃO DE REDE D'ÁGUA</v>
          </cell>
          <cell r="K795">
            <v>0</v>
          </cell>
        </row>
        <row r="796">
          <cell r="C796">
            <v>7001300001</v>
          </cell>
          <cell r="D796" t="str">
            <v>Instalação ou substituição de ramal predial de água até 10,00 m de extensão, com instalação de hidrômetro de até 20 m³/h no jardim ou calçada, conforme padrão Compesa, incluindo escavação e reaterro.</v>
          </cell>
          <cell r="E796" t="str">
            <v>UD</v>
          </cell>
          <cell r="F796">
            <v>0</v>
          </cell>
          <cell r="G796">
            <v>34.704999999999998</v>
          </cell>
          <cell r="H796">
            <v>0</v>
          </cell>
          <cell r="I796">
            <v>0</v>
          </cell>
          <cell r="K796">
            <v>34.704999999999998</v>
          </cell>
          <cell r="L796">
            <v>34.71</v>
          </cell>
          <cell r="M796">
            <v>45.12</v>
          </cell>
        </row>
        <row r="797">
          <cell r="C797">
            <v>7001300002</v>
          </cell>
          <cell r="D797" t="str">
            <v>Instalação ou substituição de ramal predial de água até 10,00 m de extensão, com instalação de hidrômetro de até 20 m³/h no muro, conforme padrão Compesa, incluindo escavação, reaterro, demolição e reposição de alvenaria e acabamento com massa única.</v>
          </cell>
          <cell r="E797" t="str">
            <v>UD</v>
          </cell>
          <cell r="F797">
            <v>0</v>
          </cell>
          <cell r="G797">
            <v>38.722200000000001</v>
          </cell>
          <cell r="H797">
            <v>0.35800000000000004</v>
          </cell>
          <cell r="I797">
            <v>0</v>
          </cell>
          <cell r="K797">
            <v>39.080199999999998</v>
          </cell>
          <cell r="L797">
            <v>39.08</v>
          </cell>
          <cell r="M797">
            <v>50.8</v>
          </cell>
        </row>
        <row r="798">
          <cell r="C798">
            <v>7001300003</v>
          </cell>
          <cell r="D798" t="str">
            <v>Instalação ou substituição de ramal predial de água até 10,00 m de extensão, com hidrômetro acima de 20 m³/h no jardim e/ou calçada, conforme padrão Compesa, incluindo escavação e reaterro.</v>
          </cell>
          <cell r="E798" t="str">
            <v>UD</v>
          </cell>
          <cell r="F798">
            <v>0</v>
          </cell>
          <cell r="G798">
            <v>50.914999999999999</v>
          </cell>
          <cell r="H798">
            <v>0</v>
          </cell>
          <cell r="I798">
            <v>0</v>
          </cell>
          <cell r="K798">
            <v>50.914999999999999</v>
          </cell>
          <cell r="L798">
            <v>50.92</v>
          </cell>
          <cell r="M798">
            <v>66.19</v>
          </cell>
        </row>
        <row r="799">
          <cell r="C799">
            <v>7001300004</v>
          </cell>
          <cell r="D799" t="str">
            <v>Metro excedente para instalação ou substituição de ramal predial de água.</v>
          </cell>
          <cell r="E799" t="str">
            <v>M</v>
          </cell>
          <cell r="F799">
            <v>0</v>
          </cell>
          <cell r="G799">
            <v>3.0135000000000001</v>
          </cell>
          <cell r="H799">
            <v>0</v>
          </cell>
          <cell r="I799">
            <v>0</v>
          </cell>
          <cell r="K799">
            <v>3.0135000000000001</v>
          </cell>
          <cell r="L799">
            <v>3.01</v>
          </cell>
          <cell r="M799">
            <v>3.92</v>
          </cell>
        </row>
        <row r="800">
          <cell r="C800">
            <v>7001300064</v>
          </cell>
          <cell r="D800" t="str">
            <v>Conserto de ramais prediais de água danificados durante execução das obras.</v>
          </cell>
          <cell r="E800" t="str">
            <v>UD</v>
          </cell>
          <cell r="F800">
            <v>0</v>
          </cell>
          <cell r="G800">
            <v>4.0880000000000001</v>
          </cell>
          <cell r="H800">
            <v>2.56</v>
          </cell>
          <cell r="I800">
            <v>0</v>
          </cell>
          <cell r="K800">
            <v>6.6479999999999997</v>
          </cell>
          <cell r="L800">
            <v>6.65</v>
          </cell>
          <cell r="M800">
            <v>8.64</v>
          </cell>
        </row>
        <row r="801">
          <cell r="K801">
            <v>0</v>
          </cell>
        </row>
        <row r="802">
          <cell r="D802" t="str">
            <v>INSTALAÇÃO OU SUBSTITUIÇÃO DE RAMAL PREDIAL DE ESGOTO</v>
          </cell>
          <cell r="K802">
            <v>0</v>
          </cell>
        </row>
        <row r="803">
          <cell r="C803">
            <v>7001300038</v>
          </cell>
          <cell r="D803" t="str">
            <v>Instalação ou substituição de ramal predial de esgoto até 5,00 m sem pavimento.</v>
          </cell>
          <cell r="E803" t="str">
            <v>UD</v>
          </cell>
          <cell r="F803">
            <v>0</v>
          </cell>
          <cell r="G803">
            <v>79.811750000000004</v>
          </cell>
          <cell r="H803">
            <v>0</v>
          </cell>
          <cell r="K803">
            <v>79.811750000000004</v>
          </cell>
          <cell r="L803">
            <v>79.81</v>
          </cell>
          <cell r="M803">
            <v>103.76</v>
          </cell>
        </row>
        <row r="804">
          <cell r="C804">
            <v>7001300007</v>
          </cell>
          <cell r="D804" t="str">
            <v>Metro excedente do item 31.08.01.</v>
          </cell>
          <cell r="E804" t="str">
            <v>M</v>
          </cell>
          <cell r="F804">
            <v>0</v>
          </cell>
          <cell r="G804">
            <v>3.9905000000000004</v>
          </cell>
          <cell r="H804">
            <v>0</v>
          </cell>
          <cell r="K804">
            <v>3.9905000000000004</v>
          </cell>
          <cell r="L804">
            <v>3.99</v>
          </cell>
          <cell r="M804">
            <v>5.19</v>
          </cell>
        </row>
        <row r="805">
          <cell r="C805">
            <v>7001300041</v>
          </cell>
          <cell r="D805" t="str">
            <v>Instalação ou substituição de ramal predial de esgoto até 5,00 m com pavimento.</v>
          </cell>
          <cell r="E805" t="str">
            <v>UD</v>
          </cell>
          <cell r="F805">
            <v>0</v>
          </cell>
          <cell r="G805">
            <v>95.981750000000005</v>
          </cell>
          <cell r="H805">
            <v>0</v>
          </cell>
          <cell r="K805">
            <v>95.981750000000005</v>
          </cell>
          <cell r="L805">
            <v>95.98</v>
          </cell>
          <cell r="M805">
            <v>124.78</v>
          </cell>
        </row>
        <row r="806">
          <cell r="C806">
            <v>7001300009</v>
          </cell>
          <cell r="D806" t="str">
            <v>Metro excedente do item 31.08.03.</v>
          </cell>
          <cell r="E806" t="str">
            <v>M</v>
          </cell>
          <cell r="F806">
            <v>0</v>
          </cell>
          <cell r="G806">
            <v>4.7990000000000004</v>
          </cell>
          <cell r="H806">
            <v>0</v>
          </cell>
          <cell r="K806">
            <v>4.7990000000000004</v>
          </cell>
          <cell r="L806">
            <v>4.8</v>
          </cell>
          <cell r="M806">
            <v>6.24</v>
          </cell>
        </row>
        <row r="807">
          <cell r="C807">
            <v>7001300070</v>
          </cell>
          <cell r="D807" t="str">
            <v>Conserto de ramais prediais de esgoto danificados durante execução das obras.</v>
          </cell>
          <cell r="E807" t="str">
            <v>UD</v>
          </cell>
          <cell r="F807">
            <v>0</v>
          </cell>
          <cell r="G807">
            <v>4.6914999999999996</v>
          </cell>
          <cell r="H807">
            <v>20.79</v>
          </cell>
          <cell r="I807">
            <v>0</v>
          </cell>
          <cell r="K807">
            <v>25.481499999999997</v>
          </cell>
          <cell r="L807">
            <v>25.48</v>
          </cell>
          <cell r="M807">
            <v>33.130000000000003</v>
          </cell>
        </row>
        <row r="808">
          <cell r="K808">
            <v>0</v>
          </cell>
        </row>
        <row r="809">
          <cell r="D809" t="str">
            <v>ASSENTAMENTO DE TUBOS PEAD COM CONEXÕES</v>
          </cell>
          <cell r="K809">
            <v>0</v>
          </cell>
        </row>
        <row r="810">
          <cell r="C810">
            <v>7001300011</v>
          </cell>
          <cell r="D810" t="str">
            <v>Assentamento de tubo pead com conexões DN - 20 mm a 32 mm.</v>
          </cell>
          <cell r="E810" t="str">
            <v>M</v>
          </cell>
          <cell r="F810">
            <v>4.8000000000000001E-2</v>
          </cell>
          <cell r="G810">
            <v>0.32</v>
          </cell>
          <cell r="H810">
            <v>0</v>
          </cell>
          <cell r="I810">
            <v>0</v>
          </cell>
          <cell r="K810">
            <v>0.36800000000000005</v>
          </cell>
          <cell r="L810">
            <v>0.37</v>
          </cell>
          <cell r="M810">
            <v>0.48</v>
          </cell>
        </row>
        <row r="811">
          <cell r="C811">
            <v>7001300012</v>
          </cell>
          <cell r="D811" t="str">
            <v>Assentamento de tubo pead com conexões DN - 63 mm.</v>
          </cell>
          <cell r="E811" t="str">
            <v>M</v>
          </cell>
          <cell r="F811">
            <v>8.3999999999999991E-2</v>
          </cell>
          <cell r="G811">
            <v>0.56000000000000005</v>
          </cell>
          <cell r="H811">
            <v>0</v>
          </cell>
          <cell r="I811">
            <v>0</v>
          </cell>
          <cell r="J811">
            <v>0</v>
          </cell>
          <cell r="K811">
            <v>0.64399999999999991</v>
          </cell>
          <cell r="L811">
            <v>0.64</v>
          </cell>
          <cell r="M811">
            <v>0.84</v>
          </cell>
        </row>
        <row r="812">
          <cell r="K812">
            <v>0</v>
          </cell>
        </row>
        <row r="813">
          <cell r="D813" t="str">
            <v>URBANIZAÇÃO</v>
          </cell>
          <cell r="K813">
            <v>0</v>
          </cell>
        </row>
        <row r="814">
          <cell r="K814">
            <v>0</v>
          </cell>
        </row>
        <row r="815">
          <cell r="D815" t="str">
            <v>CERCA</v>
          </cell>
          <cell r="K815">
            <v>0</v>
          </cell>
        </row>
        <row r="816">
          <cell r="C816">
            <v>7001310001</v>
          </cell>
          <cell r="D816" t="str">
            <v>Cerca com nove fios de arame farpado e moirões de concreto armado a cada dois metros com altura útil de 2,40 m.</v>
          </cell>
          <cell r="E816" t="str">
            <v>M</v>
          </cell>
          <cell r="F816">
            <v>6.96E-3</v>
          </cell>
          <cell r="G816">
            <v>14.711480000000002</v>
          </cell>
          <cell r="H816">
            <v>13.616020000000001</v>
          </cell>
          <cell r="I816">
            <v>0</v>
          </cell>
          <cell r="K816">
            <v>28.33446</v>
          </cell>
          <cell r="L816">
            <v>28.34</v>
          </cell>
          <cell r="M816">
            <v>36.83</v>
          </cell>
        </row>
        <row r="817">
          <cell r="C817">
            <v>7001310002</v>
          </cell>
          <cell r="D817" t="str">
            <v>Cerca com estaca de madeira Sabiá, espaçadas de 1,80 m, altura útil 1,60 m, com cinco fios de arame farpado.</v>
          </cell>
          <cell r="E817" t="str">
            <v>M</v>
          </cell>
          <cell r="F817">
            <v>0</v>
          </cell>
          <cell r="G817">
            <v>6.93</v>
          </cell>
          <cell r="H817">
            <v>4.2300000000000004</v>
          </cell>
          <cell r="I817">
            <v>0</v>
          </cell>
          <cell r="J817">
            <v>0</v>
          </cell>
          <cell r="K817">
            <v>11.16</v>
          </cell>
          <cell r="L817">
            <v>11.16</v>
          </cell>
          <cell r="M817">
            <v>14.51</v>
          </cell>
        </row>
        <row r="818">
          <cell r="K818">
            <v>0</v>
          </cell>
        </row>
        <row r="819">
          <cell r="D819" t="str">
            <v>PLANTAS</v>
          </cell>
          <cell r="K819">
            <v>0</v>
          </cell>
        </row>
        <row r="820">
          <cell r="C820">
            <v>7001310003</v>
          </cell>
          <cell r="D820" t="str">
            <v>Plantio de capim sândalo incluindo preparo de solo com terra vegetal.</v>
          </cell>
          <cell r="E820" t="str">
            <v>M²</v>
          </cell>
          <cell r="F820">
            <v>0.23</v>
          </cell>
          <cell r="G820">
            <v>1.1000000000000001</v>
          </cell>
          <cell r="H820">
            <v>6.6</v>
          </cell>
          <cell r="I820">
            <v>0</v>
          </cell>
          <cell r="J820">
            <v>0</v>
          </cell>
          <cell r="K820">
            <v>7.93</v>
          </cell>
          <cell r="L820">
            <v>7.93</v>
          </cell>
          <cell r="M820">
            <v>10.31</v>
          </cell>
        </row>
        <row r="821">
          <cell r="C821">
            <v>7001310004</v>
          </cell>
          <cell r="D821" t="str">
            <v>Plantio de grama inglesa incluindo preparo de solo com terra vegetal.</v>
          </cell>
          <cell r="E821" t="str">
            <v>M²</v>
          </cell>
          <cell r="F821">
            <v>0.23</v>
          </cell>
          <cell r="G821">
            <v>1.1000000000000001</v>
          </cell>
          <cell r="H821">
            <v>3.8</v>
          </cell>
          <cell r="I821">
            <v>0</v>
          </cell>
          <cell r="J821">
            <v>0</v>
          </cell>
          <cell r="K821">
            <v>5.13</v>
          </cell>
          <cell r="L821">
            <v>5.13</v>
          </cell>
          <cell r="M821">
            <v>6.67</v>
          </cell>
        </row>
        <row r="822">
          <cell r="C822">
            <v>7001310005</v>
          </cell>
          <cell r="D822" t="str">
            <v>Plantio de grama esmeralda (em tapete) incluindo preparo de solo com adubos minerais e orgânicos.</v>
          </cell>
          <cell r="E822" t="str">
            <v>M²</v>
          </cell>
          <cell r="F822">
            <v>0</v>
          </cell>
          <cell r="G822">
            <v>1.1000000000000001</v>
          </cell>
          <cell r="H822">
            <v>9.6</v>
          </cell>
          <cell r="I822">
            <v>0</v>
          </cell>
          <cell r="J822">
            <v>0</v>
          </cell>
          <cell r="K822">
            <v>10.7</v>
          </cell>
          <cell r="L822">
            <v>10.7</v>
          </cell>
          <cell r="M822">
            <v>13.91</v>
          </cell>
        </row>
        <row r="823">
          <cell r="C823">
            <v>7001310006</v>
          </cell>
          <cell r="D823" t="str">
            <v>Plantio de grama esmeralda (em tapete) incluindo preparo de solo com terra vegetal.</v>
          </cell>
          <cell r="E823" t="str">
            <v>M²</v>
          </cell>
          <cell r="F823">
            <v>0.23</v>
          </cell>
          <cell r="G823">
            <v>1.1000000000000001</v>
          </cell>
          <cell r="H823">
            <v>11.8</v>
          </cell>
          <cell r="I823">
            <v>0</v>
          </cell>
          <cell r="J823">
            <v>0</v>
          </cell>
          <cell r="K823">
            <v>13.13</v>
          </cell>
          <cell r="L823">
            <v>13.13</v>
          </cell>
          <cell r="M823">
            <v>17.07</v>
          </cell>
        </row>
        <row r="824">
          <cell r="K824">
            <v>0</v>
          </cell>
        </row>
        <row r="825">
          <cell r="D825" t="str">
            <v>MUROS</v>
          </cell>
          <cell r="K825">
            <v>0</v>
          </cell>
        </row>
        <row r="826">
          <cell r="C826">
            <v>7001310064</v>
          </cell>
          <cell r="D826" t="str">
            <v>Muro com mourões a cada 2,0m e placa pré-fabricada de concreto armado, altura livre 2,0m.</v>
          </cell>
          <cell r="E826" t="str">
            <v>M</v>
          </cell>
          <cell r="F826">
            <v>0</v>
          </cell>
          <cell r="G826">
            <v>15.83</v>
          </cell>
          <cell r="H826">
            <v>82.88</v>
          </cell>
          <cell r="I826">
            <v>0</v>
          </cell>
          <cell r="J826">
            <v>0</v>
          </cell>
          <cell r="K826">
            <v>98.71</v>
          </cell>
          <cell r="L826">
            <v>98.71</v>
          </cell>
          <cell r="M826">
            <v>128.32</v>
          </cell>
        </row>
        <row r="827">
          <cell r="C827">
            <v>7001310065</v>
          </cell>
          <cell r="D827" t="str">
            <v>Muro com embasamento de 50 cm e altura da alvenaria de elevação de 1,60m com colunas espaçadas de 3 em 3 metros, inclusive escavação, reaterro, remoção de material escavado, concreto magro, chapisco, massa única e caiação..</v>
          </cell>
          <cell r="E827" t="str">
            <v>M</v>
          </cell>
          <cell r="F827">
            <v>0</v>
          </cell>
          <cell r="G827">
            <v>105.74</v>
          </cell>
          <cell r="H827">
            <v>43.23</v>
          </cell>
          <cell r="I827">
            <v>0</v>
          </cell>
          <cell r="J827">
            <v>0</v>
          </cell>
          <cell r="K827">
            <v>148.97</v>
          </cell>
          <cell r="L827">
            <v>148.97</v>
          </cell>
          <cell r="M827">
            <v>193.66</v>
          </cell>
        </row>
        <row r="828">
          <cell r="C828">
            <v>7001310045</v>
          </cell>
          <cell r="D828" t="str">
            <v>Muro com embasamento de 50 cm e altura da alvenaria de elevação de 1,80m com colunas espaçadas de 3 em 3 metros, inclusive escavação, reaterro, remoção de material escavado, concreto magro, chapisco, massa única e caiação.</v>
          </cell>
          <cell r="E828" t="str">
            <v>M</v>
          </cell>
          <cell r="F828">
            <v>0</v>
          </cell>
          <cell r="G828">
            <v>116.38</v>
          </cell>
          <cell r="H828">
            <v>58.47</v>
          </cell>
          <cell r="I828">
            <v>0</v>
          </cell>
          <cell r="J828">
            <v>0</v>
          </cell>
          <cell r="K828">
            <v>174.85</v>
          </cell>
          <cell r="L828">
            <v>174.85</v>
          </cell>
          <cell r="M828">
            <v>227.31</v>
          </cell>
        </row>
        <row r="829">
          <cell r="K829">
            <v>0</v>
          </cell>
        </row>
        <row r="830">
          <cell r="D830" t="str">
            <v>PORTÕES</v>
          </cell>
          <cell r="K830">
            <v>0</v>
          </cell>
        </row>
        <row r="831">
          <cell r="C831">
            <v>7001310010</v>
          </cell>
          <cell r="D831" t="str">
            <v>Portão tubular, conforme padrão Compesa, em ferro galvanizado de 1 1/2", com contraventamento em tubo de ferro galvanizado de 1" e com tela aramada # 1" com fio nº 10, inclusive dobradiças, batedor, fecho, pintura e assentamento em estrutura de concreto.</v>
          </cell>
          <cell r="E831" t="str">
            <v>M²</v>
          </cell>
          <cell r="F831">
            <v>0</v>
          </cell>
          <cell r="G831">
            <v>18.247720000000001</v>
          </cell>
          <cell r="H831">
            <v>319.29036000000002</v>
          </cell>
          <cell r="I831">
            <v>0</v>
          </cell>
          <cell r="K831">
            <v>337.53808000000004</v>
          </cell>
          <cell r="L831">
            <v>337.54</v>
          </cell>
          <cell r="M831">
            <v>438.8</v>
          </cell>
        </row>
        <row r="832">
          <cell r="K832">
            <v>0</v>
          </cell>
        </row>
        <row r="833">
          <cell r="D833" t="str">
            <v>EQUIPAMENTOS DE PROTEÇÃO</v>
          </cell>
          <cell r="K833">
            <v>0</v>
          </cell>
        </row>
        <row r="834">
          <cell r="K834">
            <v>0</v>
          </cell>
        </row>
        <row r="835">
          <cell r="D835" t="str">
            <v>GUARDA-CORPO</v>
          </cell>
          <cell r="K835">
            <v>0</v>
          </cell>
        </row>
        <row r="836">
          <cell r="C836">
            <v>7001320066</v>
          </cell>
          <cell r="D836" t="str">
            <v>Confecção e montagem de guarda-corpo em tubo galvanizado com ponta lisa de 1 1/2", inclusive pintura com esmalte sintético em duas demãos com fundo anti-corrosivo, conforme padrão Compesa.</v>
          </cell>
          <cell r="E836" t="str">
            <v>M</v>
          </cell>
          <cell r="F836">
            <v>0.62</v>
          </cell>
          <cell r="G836">
            <v>33.235950000000003</v>
          </cell>
          <cell r="H836">
            <v>31.354610000000001</v>
          </cell>
          <cell r="I836">
            <v>0</v>
          </cell>
          <cell r="K836">
            <v>65.210560000000001</v>
          </cell>
          <cell r="L836">
            <v>65.209999999999994</v>
          </cell>
          <cell r="M836">
            <v>84.77</v>
          </cell>
        </row>
        <row r="837">
          <cell r="K837">
            <v>0</v>
          </cell>
        </row>
        <row r="838">
          <cell r="D838" t="str">
            <v>ESCADA MARINHEIRO</v>
          </cell>
          <cell r="K838">
            <v>0</v>
          </cell>
        </row>
        <row r="839">
          <cell r="C839">
            <v>7001320002</v>
          </cell>
          <cell r="D839" t="str">
            <v>Fornecimento e instalação de escada marinheiro externa em barra chata de aço de 2" x 1/4", degraus em barra redonda de aço de 3/4",  inclusive pintura com esmalte sintético em duas demãos com fundo anti-corrosivo, conforme padrão Compesa.</v>
          </cell>
          <cell r="E839" t="str">
            <v>M</v>
          </cell>
          <cell r="F839">
            <v>1.01</v>
          </cell>
          <cell r="G839">
            <v>51.4</v>
          </cell>
          <cell r="H839">
            <v>71.33</v>
          </cell>
          <cell r="I839">
            <v>0</v>
          </cell>
          <cell r="K839">
            <v>123.74</v>
          </cell>
          <cell r="L839">
            <v>123.74</v>
          </cell>
          <cell r="M839">
            <v>160.86000000000001</v>
          </cell>
        </row>
        <row r="840">
          <cell r="K840">
            <v>0</v>
          </cell>
        </row>
        <row r="841">
          <cell r="D841" t="str">
            <v>PÁRA RAIO</v>
          </cell>
          <cell r="K841">
            <v>0</v>
          </cell>
        </row>
        <row r="842">
          <cell r="C842">
            <v>7001320003</v>
          </cell>
          <cell r="D842" t="str">
            <v>Fornecimento e instalação de sistema de proteção constando de:1) Captor Franklin de latão - 4 pontas com 1 descida;2) suporte isolador com uma descida, base em ferro fundido para mastro de 1 1/2", conjunto de estaiamento de 1 1/2", mastro de ferro galva</v>
          </cell>
          <cell r="E842" t="str">
            <v>UD</v>
          </cell>
          <cell r="F842">
            <v>0</v>
          </cell>
          <cell r="G842">
            <v>249.29</v>
          </cell>
          <cell r="H842">
            <v>814.93</v>
          </cell>
          <cell r="I842">
            <v>0</v>
          </cell>
          <cell r="J842">
            <v>0</v>
          </cell>
          <cell r="K842">
            <v>1064.22</v>
          </cell>
          <cell r="L842">
            <v>1064.22</v>
          </cell>
          <cell r="M842">
            <v>1383.49</v>
          </cell>
        </row>
        <row r="843">
          <cell r="K843">
            <v>0</v>
          </cell>
        </row>
        <row r="844">
          <cell r="D844" t="str">
            <v>APARELHO SINALIZADOR</v>
          </cell>
          <cell r="K844">
            <v>0</v>
          </cell>
        </row>
        <row r="845">
          <cell r="C845">
            <v>7001320004</v>
          </cell>
          <cell r="D845" t="str">
            <v>Fornecimento e instalação de aparelho sinalizador de obstáculos com lâmpada de 60 W, inclusive braçadeira para fixação.</v>
          </cell>
          <cell r="E845" t="str">
            <v>UD</v>
          </cell>
          <cell r="F845">
            <v>0</v>
          </cell>
          <cell r="G845">
            <v>20.78</v>
          </cell>
          <cell r="H845">
            <v>44.75</v>
          </cell>
          <cell r="I845">
            <v>0</v>
          </cell>
          <cell r="J845">
            <v>0</v>
          </cell>
          <cell r="K845">
            <v>65.53</v>
          </cell>
          <cell r="L845">
            <v>65.53</v>
          </cell>
          <cell r="M845">
            <v>85.19</v>
          </cell>
        </row>
        <row r="846">
          <cell r="K846">
            <v>0</v>
          </cell>
        </row>
        <row r="847">
          <cell r="D847" t="str">
            <v>LIMPEZA DE CAIXA COLETORA DE ESGOTO</v>
          </cell>
          <cell r="K847">
            <v>0</v>
          </cell>
        </row>
        <row r="848">
          <cell r="C848">
            <v>7001330001</v>
          </cell>
          <cell r="D848" t="str">
            <v>Limpeza de caixa de reunião do lodo e/ou caixa de areia.</v>
          </cell>
          <cell r="E848" t="str">
            <v>UD</v>
          </cell>
          <cell r="F848">
            <v>0</v>
          </cell>
          <cell r="G848">
            <v>95.09</v>
          </cell>
          <cell r="H848">
            <v>0</v>
          </cell>
          <cell r="I848">
            <v>0</v>
          </cell>
          <cell r="J848">
            <v>0</v>
          </cell>
          <cell r="K848">
            <v>95.09</v>
          </cell>
          <cell r="L848">
            <v>95.09</v>
          </cell>
          <cell r="M848">
            <v>123.62</v>
          </cell>
        </row>
        <row r="849">
          <cell r="C849">
            <v>7001330002</v>
          </cell>
          <cell r="D849" t="str">
            <v>Limpeza de leito de secagem.</v>
          </cell>
          <cell r="E849" t="str">
            <v>M³</v>
          </cell>
          <cell r="F849">
            <v>0</v>
          </cell>
          <cell r="G849">
            <v>20.2</v>
          </cell>
          <cell r="H849">
            <v>0</v>
          </cell>
          <cell r="I849">
            <v>0</v>
          </cell>
          <cell r="J849">
            <v>0</v>
          </cell>
          <cell r="K849">
            <v>20.2</v>
          </cell>
          <cell r="L849">
            <v>20.2</v>
          </cell>
          <cell r="M849">
            <v>26.26</v>
          </cell>
        </row>
        <row r="850">
          <cell r="K850">
            <v>0</v>
          </cell>
        </row>
        <row r="851">
          <cell r="K851">
            <v>0</v>
          </cell>
        </row>
        <row r="852">
          <cell r="D852" t="str">
            <v>LIMPEZA E DESOBSTRUÇÃO DE POÇO DE VISITA</v>
          </cell>
          <cell r="K852">
            <v>0</v>
          </cell>
        </row>
        <row r="853">
          <cell r="C853">
            <v>7001340001</v>
          </cell>
          <cell r="D853" t="str">
            <v>Limpeza de poço úmido até 2m de profundidade.</v>
          </cell>
          <cell r="E853" t="str">
            <v>UD</v>
          </cell>
          <cell r="F853">
            <v>0</v>
          </cell>
          <cell r="G853">
            <v>110.24</v>
          </cell>
          <cell r="H853">
            <v>0</v>
          </cell>
          <cell r="I853">
            <v>0</v>
          </cell>
          <cell r="J853">
            <v>0</v>
          </cell>
          <cell r="K853">
            <v>110.24</v>
          </cell>
          <cell r="L853">
            <v>110.24</v>
          </cell>
          <cell r="M853">
            <v>143.31</v>
          </cell>
        </row>
        <row r="854">
          <cell r="C854">
            <v>7001340002</v>
          </cell>
          <cell r="D854" t="str">
            <v>Limpeza de poço úmido de médio porte de 2 a 4m de profundidade.</v>
          </cell>
          <cell r="E854" t="str">
            <v>UD</v>
          </cell>
          <cell r="F854">
            <v>0</v>
          </cell>
          <cell r="G854">
            <v>165.51</v>
          </cell>
          <cell r="H854">
            <v>0</v>
          </cell>
          <cell r="I854">
            <v>0</v>
          </cell>
          <cell r="J854">
            <v>0</v>
          </cell>
          <cell r="K854">
            <v>165.51</v>
          </cell>
          <cell r="L854">
            <v>165.51</v>
          </cell>
          <cell r="M854">
            <v>215.16</v>
          </cell>
        </row>
        <row r="855">
          <cell r="C855">
            <v>7001340003</v>
          </cell>
          <cell r="D855" t="str">
            <v>Limpeza de poço úmido acima de 4m de profundidade.</v>
          </cell>
          <cell r="E855" t="str">
            <v>UD</v>
          </cell>
          <cell r="F855">
            <v>0</v>
          </cell>
          <cell r="G855">
            <v>330.73</v>
          </cell>
          <cell r="H855">
            <v>0</v>
          </cell>
          <cell r="I855">
            <v>0</v>
          </cell>
          <cell r="J855">
            <v>0</v>
          </cell>
          <cell r="K855">
            <v>330.73</v>
          </cell>
          <cell r="L855">
            <v>330.73</v>
          </cell>
          <cell r="M855">
            <v>429.95</v>
          </cell>
        </row>
        <row r="856">
          <cell r="C856">
            <v>7001340004</v>
          </cell>
          <cell r="D856" t="str">
            <v>Desobstrução e limpeza manual de poço de visita DN -  1,2m e profundidade até 4,0m.</v>
          </cell>
          <cell r="E856" t="str">
            <v>UD</v>
          </cell>
          <cell r="F856">
            <v>0</v>
          </cell>
          <cell r="G856">
            <v>35.950000000000003</v>
          </cell>
          <cell r="H856">
            <v>0</v>
          </cell>
          <cell r="I856">
            <v>0</v>
          </cell>
          <cell r="J856">
            <v>0</v>
          </cell>
          <cell r="K856">
            <v>35.950000000000003</v>
          </cell>
          <cell r="L856">
            <v>35.950000000000003</v>
          </cell>
          <cell r="M856">
            <v>46.74</v>
          </cell>
        </row>
        <row r="857">
          <cell r="C857">
            <v>7001340005</v>
          </cell>
          <cell r="D857" t="str">
            <v>Desobstrução e limpeza manual do coletor de esgotos até 200mm.</v>
          </cell>
          <cell r="E857" t="str">
            <v>M</v>
          </cell>
          <cell r="F857">
            <v>0</v>
          </cell>
          <cell r="G857">
            <v>5.47</v>
          </cell>
          <cell r="H857">
            <v>0</v>
          </cell>
          <cell r="I857">
            <v>0</v>
          </cell>
          <cell r="J857">
            <v>0</v>
          </cell>
          <cell r="K857">
            <v>5.47</v>
          </cell>
          <cell r="L857">
            <v>5.47</v>
          </cell>
          <cell r="M857">
            <v>7.11</v>
          </cell>
        </row>
        <row r="858">
          <cell r="C858">
            <v>7001340006</v>
          </cell>
          <cell r="D858" t="str">
            <v>Desobstrução e limpeza mecanizada do coletor de esgoto de 200mm a 400mm.</v>
          </cell>
          <cell r="E858" t="str">
            <v>M</v>
          </cell>
          <cell r="F858">
            <v>0</v>
          </cell>
          <cell r="G858">
            <v>8.6199999999999992</v>
          </cell>
          <cell r="H858">
            <v>0</v>
          </cell>
          <cell r="I858">
            <v>0</v>
          </cell>
          <cell r="J858">
            <v>0</v>
          </cell>
          <cell r="K858">
            <v>8.6199999999999992</v>
          </cell>
          <cell r="L858">
            <v>8.6199999999999992</v>
          </cell>
          <cell r="M858">
            <v>11.21</v>
          </cell>
        </row>
        <row r="859">
          <cell r="C859">
            <v>7001340007</v>
          </cell>
          <cell r="D859" t="str">
            <v>Desobstrução e limpeza mecanizada do coletor de esgoto de 400mm a 1600mm.</v>
          </cell>
          <cell r="E859" t="str">
            <v>M</v>
          </cell>
          <cell r="F859">
            <v>0</v>
          </cell>
          <cell r="G859">
            <v>44.57</v>
          </cell>
          <cell r="H859">
            <v>0</v>
          </cell>
          <cell r="I859">
            <v>0</v>
          </cell>
          <cell r="J859">
            <v>0</v>
          </cell>
          <cell r="K859">
            <v>44.57</v>
          </cell>
          <cell r="L859">
            <v>44.57</v>
          </cell>
          <cell r="M859">
            <v>57.94</v>
          </cell>
        </row>
        <row r="860">
          <cell r="K860">
            <v>0</v>
          </cell>
        </row>
        <row r="861">
          <cell r="D861" t="str">
            <v>SERVIÇOS COMERCIAIS ( ENCARGOS SOCIAIS = 78,82%)</v>
          </cell>
          <cell r="K861">
            <v>0</v>
          </cell>
        </row>
        <row r="862">
          <cell r="K862">
            <v>0</v>
          </cell>
        </row>
        <row r="863">
          <cell r="D863" t="str">
            <v>INSTALAÇÃO E SUBSTITUIÇÃO DE HIDRÔMETRO</v>
          </cell>
          <cell r="K863">
            <v>0</v>
          </cell>
        </row>
        <row r="864">
          <cell r="C864">
            <v>7002030002</v>
          </cell>
          <cell r="D864" t="str">
            <v>Instalação de hidrômetro até 5 m³/h, no muro, com caixa de proteção com caixa de proteção em polipropileno e kit.</v>
          </cell>
          <cell r="E864" t="str">
            <v>UD</v>
          </cell>
          <cell r="F864">
            <v>16.03</v>
          </cell>
          <cell r="G864">
            <v>28.368000000000002</v>
          </cell>
          <cell r="H864">
            <v>51.062999999999995</v>
          </cell>
          <cell r="I864">
            <v>0</v>
          </cell>
          <cell r="K864">
            <v>95.460999999999999</v>
          </cell>
          <cell r="L864">
            <v>95.46</v>
          </cell>
          <cell r="M864">
            <v>124.1</v>
          </cell>
        </row>
        <row r="865">
          <cell r="C865">
            <v>7002030001</v>
          </cell>
          <cell r="D865" t="str">
            <v>Instalação de hidrômetro até 5 m³/h, na calçada, com caixa de proteção com caixa de proteção em polipropileno e kit.</v>
          </cell>
          <cell r="E865" t="str">
            <v>UD</v>
          </cell>
          <cell r="F865">
            <v>13.33</v>
          </cell>
          <cell r="G865">
            <v>22.225949999999997</v>
          </cell>
          <cell r="H865">
            <v>53.53</v>
          </cell>
          <cell r="I865">
            <v>0</v>
          </cell>
          <cell r="K865">
            <v>89.085949999999997</v>
          </cell>
          <cell r="L865">
            <v>89.09</v>
          </cell>
          <cell r="M865">
            <v>115.81</v>
          </cell>
        </row>
        <row r="866">
          <cell r="C866">
            <v>7002030003</v>
          </cell>
          <cell r="D866" t="str">
            <v>Instalação de hidrômetro até 5 m³/h, no jardim, com caixa de proteção com caixa de proteção em concreto e kit.</v>
          </cell>
          <cell r="E866" t="str">
            <v>UD</v>
          </cell>
          <cell r="F866">
            <v>8.0281199999999995</v>
          </cell>
          <cell r="G866">
            <v>9.3999100000000002</v>
          </cell>
          <cell r="H866">
            <v>40.808689999999999</v>
          </cell>
          <cell r="I866">
            <v>0</v>
          </cell>
          <cell r="J866">
            <v>0</v>
          </cell>
          <cell r="K866">
            <v>58.236719999999998</v>
          </cell>
          <cell r="L866">
            <v>58.24</v>
          </cell>
          <cell r="M866">
            <v>75.709999999999994</v>
          </cell>
        </row>
        <row r="867">
          <cell r="C867">
            <v>7002030004</v>
          </cell>
          <cell r="D867" t="str">
            <v>Instalação de hidrômetro de até 20 m³/h, em apartamento.</v>
          </cell>
          <cell r="E867" t="str">
            <v>UD</v>
          </cell>
          <cell r="F867">
            <v>5.71</v>
          </cell>
          <cell r="G867">
            <v>6.26</v>
          </cell>
          <cell r="H867">
            <v>9.93</v>
          </cell>
          <cell r="I867">
            <v>0</v>
          </cell>
          <cell r="J867">
            <v>0</v>
          </cell>
          <cell r="K867">
            <v>21.9</v>
          </cell>
          <cell r="L867">
            <v>21.9</v>
          </cell>
          <cell r="M867">
            <v>28.47</v>
          </cell>
        </row>
        <row r="868">
          <cell r="C868">
            <v>7002030005</v>
          </cell>
          <cell r="D868" t="str">
            <v>Substituição simples de hidrômetro de até 20 m³/h (jardim, muro, calçada ou apartamento).</v>
          </cell>
          <cell r="E868" t="str">
            <v>UD</v>
          </cell>
          <cell r="F868">
            <v>6.68</v>
          </cell>
          <cell r="G868">
            <v>7.32</v>
          </cell>
          <cell r="H868">
            <v>0.88</v>
          </cell>
          <cell r="I868">
            <v>0</v>
          </cell>
          <cell r="J868">
            <v>0</v>
          </cell>
          <cell r="K868">
            <v>14.88</v>
          </cell>
          <cell r="L868">
            <v>14.88</v>
          </cell>
          <cell r="M868">
            <v>19.34</v>
          </cell>
        </row>
        <row r="869">
          <cell r="C869">
            <v>7002030006</v>
          </cell>
          <cell r="D869" t="str">
            <v>Substituição de hidrômetro de até 20 m³/h, com remoção para o muro.</v>
          </cell>
          <cell r="E869" t="str">
            <v>UD</v>
          </cell>
          <cell r="F869">
            <v>16.03</v>
          </cell>
          <cell r="G869">
            <v>35.838000000000001</v>
          </cell>
          <cell r="H869">
            <v>45.482999999999997</v>
          </cell>
          <cell r="I869">
            <v>0</v>
          </cell>
          <cell r="K869">
            <v>97.350999999999999</v>
          </cell>
          <cell r="L869">
            <v>97.35</v>
          </cell>
          <cell r="M869">
            <v>126.56</v>
          </cell>
        </row>
        <row r="870">
          <cell r="C870">
            <v>7002030007</v>
          </cell>
          <cell r="D870" t="str">
            <v>Substituição de hidrômetro de até 20 m³/h, com remoção para a calçada.</v>
          </cell>
          <cell r="E870" t="str">
            <v>UD</v>
          </cell>
          <cell r="F870">
            <v>16.03</v>
          </cell>
          <cell r="G870">
            <v>31.395949999999999</v>
          </cell>
          <cell r="H870">
            <v>69.058700000000002</v>
          </cell>
          <cell r="I870">
            <v>0</v>
          </cell>
          <cell r="K870">
            <v>116.48465</v>
          </cell>
          <cell r="L870">
            <v>116.48</v>
          </cell>
          <cell r="M870">
            <v>151.43</v>
          </cell>
        </row>
        <row r="871">
          <cell r="C871">
            <v>7002030008</v>
          </cell>
          <cell r="D871" t="str">
            <v>Substituição de hidrômetro de até 20 m³/h, com levantamento do cavalete.</v>
          </cell>
          <cell r="E871" t="str">
            <v>UD</v>
          </cell>
          <cell r="F871">
            <v>13.33</v>
          </cell>
          <cell r="G871">
            <v>14.61</v>
          </cell>
          <cell r="H871">
            <v>10.92</v>
          </cell>
          <cell r="I871">
            <v>0</v>
          </cell>
          <cell r="K871">
            <v>38.86</v>
          </cell>
          <cell r="L871">
            <v>38.86</v>
          </cell>
          <cell r="M871">
            <v>50.52</v>
          </cell>
        </row>
        <row r="872">
          <cell r="C872">
            <v>7002030120</v>
          </cell>
          <cell r="D872" t="str">
            <v>Instalação de hidrômetro a partir de 7 m³/h, na calçada, com caixa de proteção e tampa de ferro.</v>
          </cell>
          <cell r="E872" t="str">
            <v>UD</v>
          </cell>
          <cell r="F872">
            <v>13.33</v>
          </cell>
          <cell r="G872">
            <v>28.425949999999997</v>
          </cell>
          <cell r="H872">
            <v>32.428699999999999</v>
          </cell>
          <cell r="K872">
            <v>74.184650000000005</v>
          </cell>
          <cell r="L872">
            <v>74.180000000000007</v>
          </cell>
          <cell r="M872">
            <v>96.44</v>
          </cell>
        </row>
        <row r="873">
          <cell r="C873">
            <v>7002030121</v>
          </cell>
          <cell r="D873" t="str">
            <v>Instalação de hidrômetro a partir de 7 m³/h, no muro, com caixa de proteção com caixa de proteção em fibra de vidro.</v>
          </cell>
          <cell r="E873" t="str">
            <v>UD</v>
          </cell>
          <cell r="F873">
            <v>16.03</v>
          </cell>
          <cell r="G873">
            <v>35.838000000000001</v>
          </cell>
          <cell r="H873">
            <v>47.882999999999996</v>
          </cell>
          <cell r="K873">
            <v>99.751000000000005</v>
          </cell>
          <cell r="L873">
            <v>99.75</v>
          </cell>
          <cell r="M873">
            <v>129.68</v>
          </cell>
        </row>
        <row r="874">
          <cell r="C874">
            <v>7002030122</v>
          </cell>
          <cell r="D874" t="str">
            <v>Instalação de hidrômetro a partir de 7 m³/h, no jardim, com caixa de proteção e tampa em concreto.</v>
          </cell>
          <cell r="E874" t="str">
            <v>UD</v>
          </cell>
          <cell r="F874">
            <v>8.02</v>
          </cell>
          <cell r="G874">
            <v>8.7899999999999991</v>
          </cell>
          <cell r="H874">
            <v>30.32</v>
          </cell>
          <cell r="K874">
            <v>47.13</v>
          </cell>
          <cell r="L874">
            <v>47.13</v>
          </cell>
          <cell r="M874">
            <v>61.27</v>
          </cell>
        </row>
        <row r="875">
          <cell r="C875">
            <v>7002030126</v>
          </cell>
          <cell r="D875" t="str">
            <v>Instalação de caixa em polipropileno/policarbonato p/ Instalação de hidrômetrode no muro 442 x 306 x 122mm</v>
          </cell>
          <cell r="E875" t="str">
            <v>UD</v>
          </cell>
          <cell r="F875">
            <v>16.03</v>
          </cell>
          <cell r="G875">
            <v>35.838000000000001</v>
          </cell>
          <cell r="H875">
            <v>37.852999999999994</v>
          </cell>
          <cell r="I875">
            <v>0</v>
          </cell>
          <cell r="J875">
            <v>0</v>
          </cell>
          <cell r="K875">
            <v>89.721000000000004</v>
          </cell>
          <cell r="L875">
            <v>89.72</v>
          </cell>
          <cell r="M875">
            <v>116.64</v>
          </cell>
        </row>
        <row r="876">
          <cell r="C876">
            <v>7002030127</v>
          </cell>
          <cell r="D876" t="str">
            <v>Instalação de caixa em polipropileno p/ Instalação de hidrômetro na calçada 315 x 165 x 170mm</v>
          </cell>
          <cell r="E876" t="str">
            <v>UD</v>
          </cell>
          <cell r="F876">
            <v>13.33</v>
          </cell>
          <cell r="G876">
            <v>28.43</v>
          </cell>
          <cell r="H876">
            <v>36.270000000000003</v>
          </cell>
          <cell r="K876">
            <v>78.03</v>
          </cell>
          <cell r="L876">
            <v>78.03</v>
          </cell>
          <cell r="M876">
            <v>101.44</v>
          </cell>
        </row>
        <row r="877">
          <cell r="K877">
            <v>0</v>
          </cell>
        </row>
        <row r="878">
          <cell r="D878" t="str">
            <v>DIVERSOS</v>
          </cell>
        </row>
        <row r="879">
          <cell r="C879">
            <v>7001020211</v>
          </cell>
          <cell r="D879" t="str">
            <v>Regularização manual de fundo de valas 0,15cm com material proveniente da escavação, ( para assentamento de tubulação ).</v>
          </cell>
          <cell r="E879" t="str">
            <v>M³</v>
          </cell>
          <cell r="F879">
            <v>0</v>
          </cell>
          <cell r="G879">
            <v>1.7</v>
          </cell>
          <cell r="H879">
            <v>0</v>
          </cell>
          <cell r="I879">
            <v>0</v>
          </cell>
          <cell r="J879">
            <v>0</v>
          </cell>
          <cell r="K879">
            <v>1.7</v>
          </cell>
          <cell r="L879">
            <v>1.7</v>
          </cell>
          <cell r="M879">
            <v>2.21</v>
          </cell>
        </row>
        <row r="880">
          <cell r="C880">
            <v>7001220195</v>
          </cell>
          <cell r="D880" t="str">
            <v>Carga, transporte e descarga de tubos e peças em PVC DN 50 mm, até 15 km.</v>
          </cell>
          <cell r="E880" t="str">
            <v>M</v>
          </cell>
          <cell r="F880">
            <v>0.12</v>
          </cell>
          <cell r="G880">
            <v>0.06</v>
          </cell>
          <cell r="J880">
            <v>0</v>
          </cell>
          <cell r="K880">
            <v>0.18</v>
          </cell>
          <cell r="L880">
            <v>0.18</v>
          </cell>
          <cell r="M880">
            <v>0.23</v>
          </cell>
        </row>
        <row r="881">
          <cell r="C881">
            <v>7001220196</v>
          </cell>
          <cell r="D881" t="str">
            <v>Carga, transporte e descarga de tubos e peças em PVC DN 75 mm, até 15 km.</v>
          </cell>
          <cell r="E881" t="str">
            <v>M</v>
          </cell>
          <cell r="F881">
            <v>0.32</v>
          </cell>
          <cell r="G881">
            <v>0.02</v>
          </cell>
          <cell r="J881">
            <v>0</v>
          </cell>
          <cell r="K881">
            <v>0.34</v>
          </cell>
          <cell r="L881">
            <v>0.34</v>
          </cell>
          <cell r="M881">
            <v>0.44</v>
          </cell>
        </row>
        <row r="882">
          <cell r="C882">
            <v>7001220197</v>
          </cell>
          <cell r="D882" t="str">
            <v>Carga, transporte e descarga de tubos e peças em PVC DN 100 mm, até 15 km.</v>
          </cell>
          <cell r="E882" t="str">
            <v>M</v>
          </cell>
          <cell r="F882">
            <v>0.36</v>
          </cell>
          <cell r="G882">
            <v>0.02</v>
          </cell>
          <cell r="J882">
            <v>0</v>
          </cell>
          <cell r="K882">
            <v>0.38</v>
          </cell>
          <cell r="L882">
            <v>0.38</v>
          </cell>
          <cell r="M882">
            <v>0.49</v>
          </cell>
        </row>
        <row r="883">
          <cell r="C883">
            <v>7001220198</v>
          </cell>
          <cell r="D883" t="str">
            <v>Carga, transporte e descarga de tubos e peças em PVC DN 150 mm, até 15 km.</v>
          </cell>
          <cell r="E883" t="str">
            <v>M</v>
          </cell>
          <cell r="F883">
            <v>0.54</v>
          </cell>
          <cell r="G883">
            <v>0.03</v>
          </cell>
          <cell r="J883">
            <v>0</v>
          </cell>
          <cell r="K883">
            <v>0.56999999999999995</v>
          </cell>
          <cell r="L883">
            <v>0.56999999999999995</v>
          </cell>
          <cell r="M883">
            <v>0.74</v>
          </cell>
        </row>
        <row r="884">
          <cell r="C884">
            <v>7001220199</v>
          </cell>
          <cell r="D884" t="str">
            <v>Carga, transporte e descarga de tubos e peças em PVC DN 200 mm, até 15 km.</v>
          </cell>
          <cell r="E884" t="str">
            <v>M</v>
          </cell>
          <cell r="F884">
            <v>0.72</v>
          </cell>
          <cell r="G884">
            <v>0.03</v>
          </cell>
          <cell r="J884">
            <v>0</v>
          </cell>
          <cell r="K884">
            <v>0.75</v>
          </cell>
          <cell r="L884">
            <v>0.75</v>
          </cell>
          <cell r="M884">
            <v>0.98</v>
          </cell>
        </row>
        <row r="885">
          <cell r="C885">
            <v>7001220200</v>
          </cell>
          <cell r="D885" t="str">
            <v>Carga, transporte e descarga de tubos e peças em PVC DN 250 mm, até 15 km.</v>
          </cell>
          <cell r="E885" t="str">
            <v>M</v>
          </cell>
          <cell r="F885">
            <v>0.9</v>
          </cell>
          <cell r="G885">
            <v>0.05</v>
          </cell>
          <cell r="J885">
            <v>0</v>
          </cell>
          <cell r="K885">
            <v>0.95</v>
          </cell>
          <cell r="L885">
            <v>0.95</v>
          </cell>
          <cell r="M885">
            <v>1.24</v>
          </cell>
        </row>
        <row r="886">
          <cell r="C886">
            <v>7001220201</v>
          </cell>
          <cell r="D886" t="str">
            <v>Carga, transporte e descarga de tubos e peças em PVC DN 300 mm, até 15 km.</v>
          </cell>
          <cell r="E886" t="str">
            <v>M</v>
          </cell>
          <cell r="F886">
            <v>1.08</v>
          </cell>
          <cell r="G886">
            <v>0.05</v>
          </cell>
          <cell r="J886">
            <v>0</v>
          </cell>
          <cell r="K886">
            <v>1.1299999999999999</v>
          </cell>
          <cell r="L886">
            <v>1.1299999999999999</v>
          </cell>
          <cell r="M886">
            <v>1.47</v>
          </cell>
        </row>
        <row r="887">
          <cell r="C887">
            <v>7001220202</v>
          </cell>
          <cell r="D887" t="str">
            <v>Carga, transporte e descarga de tubos e peças em PVC DN 350 mm, até 15 km.</v>
          </cell>
          <cell r="E887" t="str">
            <v>M</v>
          </cell>
          <cell r="F887">
            <v>1.26</v>
          </cell>
          <cell r="G887">
            <v>0.06</v>
          </cell>
          <cell r="J887">
            <v>0</v>
          </cell>
          <cell r="K887">
            <v>1.32</v>
          </cell>
          <cell r="L887">
            <v>1.32</v>
          </cell>
          <cell r="M887">
            <v>1.72</v>
          </cell>
        </row>
        <row r="888">
          <cell r="C888">
            <v>7001220203</v>
          </cell>
          <cell r="D888" t="str">
            <v>Carga, transporte e descarga de tubos e peças em PVC DN 400 mm, até 15 km.</v>
          </cell>
          <cell r="E888" t="str">
            <v>M</v>
          </cell>
          <cell r="F888">
            <v>1.44</v>
          </cell>
          <cell r="G888">
            <v>7.0000000000000007E-2</v>
          </cell>
          <cell r="J888">
            <v>0</v>
          </cell>
          <cell r="K888">
            <v>1.51</v>
          </cell>
          <cell r="L888">
            <v>1.51</v>
          </cell>
          <cell r="M888">
            <v>1.96</v>
          </cell>
        </row>
        <row r="889">
          <cell r="C889">
            <v>7001220204</v>
          </cell>
          <cell r="D889" t="str">
            <v>Carga, transporte e descarga de tubos e peças em PVC DN 500 mm, até 15 km.</v>
          </cell>
          <cell r="E889" t="str">
            <v>M</v>
          </cell>
          <cell r="F889">
            <v>1.8</v>
          </cell>
          <cell r="G889">
            <v>0.12</v>
          </cell>
          <cell r="J889">
            <v>0</v>
          </cell>
          <cell r="K889">
            <v>1.92</v>
          </cell>
          <cell r="L889">
            <v>1.92</v>
          </cell>
          <cell r="M889">
            <v>2.5</v>
          </cell>
        </row>
        <row r="890">
          <cell r="C890">
            <v>7001210278</v>
          </cell>
          <cell r="D890" t="str">
            <v>Transporte, de tubos e conexões de FoFo, aço ou concreto</v>
          </cell>
          <cell r="E890" t="str">
            <v>T</v>
          </cell>
          <cell r="F890">
            <v>19.98</v>
          </cell>
          <cell r="G890">
            <v>2.97</v>
          </cell>
          <cell r="K890">
            <v>22.95</v>
          </cell>
          <cell r="L890">
            <v>22.95</v>
          </cell>
          <cell r="M890">
            <v>29.84</v>
          </cell>
        </row>
        <row r="891">
          <cell r="C891">
            <v>7001210279</v>
          </cell>
          <cell r="D891" t="str">
            <v>Carga e descarga de tubos e conexões em FoFo</v>
          </cell>
          <cell r="E891" t="str">
            <v>T</v>
          </cell>
          <cell r="F891">
            <v>23.98</v>
          </cell>
          <cell r="G891">
            <v>2.08</v>
          </cell>
          <cell r="K891">
            <v>26.06</v>
          </cell>
          <cell r="L891">
            <v>26.06</v>
          </cell>
          <cell r="M891">
            <v>33.880000000000003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PLA MODELO"/>
    </sheetNames>
    <sheetDataSet>
      <sheetData sheetId="0" refreshError="1">
        <row r="2">
          <cell r="B2" t="str">
            <v>18.01</v>
          </cell>
        </row>
        <row r="3">
          <cell r="B3" t="str">
            <v>18.01.005</v>
          </cell>
          <cell r="C3" t="str">
            <v>Fio de cobre nu, tempera meio-duro, classe 1A S.M. - 10 mm², inclusive assentamento.</v>
          </cell>
          <cell r="D3" t="str">
            <v>m</v>
          </cell>
          <cell r="F3">
            <v>1.84</v>
          </cell>
          <cell r="G3">
            <v>0</v>
          </cell>
        </row>
        <row r="4">
          <cell r="B4" t="str">
            <v>18.01.010</v>
          </cell>
          <cell r="C4" t="str">
            <v>Fio de cobre, tempera meio-duro, classe 1, com cobertura de PVC, tipo WPP, S.M. - 4 mm², inclusive assentamento.</v>
          </cell>
          <cell r="D4" t="str">
            <v>m</v>
          </cell>
          <cell r="F4">
            <v>0.97</v>
          </cell>
          <cell r="G4">
            <v>0</v>
          </cell>
        </row>
        <row r="5">
          <cell r="B5" t="str">
            <v>18.01.015</v>
          </cell>
          <cell r="C5" t="str">
            <v>Desativação da rede elétrica existente.</v>
          </cell>
          <cell r="D5" t="str">
            <v>vb</v>
          </cell>
          <cell r="F5">
            <v>283.14</v>
          </cell>
        </row>
        <row r="6">
          <cell r="B6" t="str">
            <v>18.01.016</v>
          </cell>
          <cell r="C6" t="str">
            <v>Revisão do circuito elétrico que alimenta as luminárias para lâmpadas vapor mercúrio (aproveitamento de 90 % da fiação existente).</v>
          </cell>
          <cell r="D6" t="str">
            <v>vb</v>
          </cell>
          <cell r="F6">
            <v>613.08000000000004</v>
          </cell>
        </row>
        <row r="7">
          <cell r="B7" t="str">
            <v>18.01.020</v>
          </cell>
          <cell r="C7" t="str">
            <v>Fio de cobre, tempera meio-duro, classe 1, com cobertura de PVC, tipo WPP, S.M. - 6 mm², inclusive assentamento.</v>
          </cell>
          <cell r="D7" t="str">
            <v>m</v>
          </cell>
          <cell r="F7">
            <v>1.1599999999999999</v>
          </cell>
          <cell r="G7">
            <v>0</v>
          </cell>
        </row>
        <row r="8">
          <cell r="B8" t="str">
            <v>18.01.025</v>
          </cell>
          <cell r="C8" t="str">
            <v>Fio de cobre, tempera meio-duro, classe 1, com cobertura de PVC, tipo WPP, S.M. - 10 mm², inclusive assentamento.</v>
          </cell>
          <cell r="D8" t="str">
            <v>m</v>
          </cell>
          <cell r="F8">
            <v>1.62</v>
          </cell>
          <cell r="G8">
            <v>0</v>
          </cell>
        </row>
        <row r="9">
          <cell r="B9" t="str">
            <v>18.01.030</v>
          </cell>
          <cell r="C9" t="str">
            <v>Cabo de cobre, tempera meio-duro, encordoamento classe 2, com cobertura de PVC, tipo WPP, S.M. - 10 mm², inclusive assentamento.</v>
          </cell>
          <cell r="D9" t="str">
            <v>m</v>
          </cell>
          <cell r="F9">
            <v>1.64</v>
          </cell>
          <cell r="G9">
            <v>0</v>
          </cell>
        </row>
        <row r="10">
          <cell r="B10" t="str">
            <v>18.01.040</v>
          </cell>
          <cell r="C10" t="str">
            <v>Cabo de cobre, tempera meio-duro, encordoamento classe 2, com cobertura de PVC, tipo WPP, S.M. - 16 mm², inclusive assentamento.</v>
          </cell>
          <cell r="D10" t="str">
            <v>m</v>
          </cell>
          <cell r="F10">
            <v>2.44</v>
          </cell>
          <cell r="G10">
            <v>0</v>
          </cell>
        </row>
        <row r="11">
          <cell r="B11" t="str">
            <v>18.01.050</v>
          </cell>
          <cell r="C11" t="str">
            <v>Cabo de cobre, tempera meio-duro, encordoamento classe 2, com cobertura de PVC, tipo WPP, S.M. - 25 mm², inclusive assentamento.</v>
          </cell>
          <cell r="D11" t="str">
            <v>m</v>
          </cell>
          <cell r="F11">
            <v>3.24</v>
          </cell>
          <cell r="G11">
            <v>0</v>
          </cell>
        </row>
        <row r="12">
          <cell r="B12" t="str">
            <v>18.01.060</v>
          </cell>
          <cell r="C12" t="str">
            <v xml:space="preserve">Fornecimento e instalação de cabo de cobre nutrancado e asete fios, de tempera mole, bitola de 16 mm2. </v>
          </cell>
          <cell r="D12" t="str">
            <v>m</v>
          </cell>
          <cell r="F12">
            <v>3.4</v>
          </cell>
          <cell r="G12">
            <v>0</v>
          </cell>
        </row>
        <row r="14">
          <cell r="B14" t="str">
            <v>18.02</v>
          </cell>
        </row>
        <row r="15">
          <cell r="B15" t="str">
            <v>18.02.005</v>
          </cell>
          <cell r="C15" t="str">
            <v>Colocação de poste de ferro</v>
          </cell>
          <cell r="D15" t="str">
            <v>m</v>
          </cell>
          <cell r="F15">
            <v>6.51</v>
          </cell>
          <cell r="G15">
            <v>0</v>
          </cell>
        </row>
        <row r="16">
          <cell r="B16" t="str">
            <v>18.02.010</v>
          </cell>
          <cell r="C16" t="str">
            <v>Retirada de postes de concreto secção duplo T200 / 8 com engastamento direto no solo de 1,40 m (Poste 184-570, 18570 e mais dois sem identificação)</v>
          </cell>
          <cell r="D16" t="str">
            <v>un</v>
          </cell>
          <cell r="F16">
            <v>51.97</v>
          </cell>
          <cell r="G16">
            <v>0</v>
          </cell>
        </row>
        <row r="17">
          <cell r="B17" t="str">
            <v>18.02.020</v>
          </cell>
          <cell r="C17" t="str">
            <v>Poste de concreto secção duplo T, 100/8, com engastamento direto no solo de 1,40 m, inclusive colocação.</v>
          </cell>
          <cell r="D17" t="str">
            <v>un</v>
          </cell>
          <cell r="F17">
            <v>172.09</v>
          </cell>
          <cell r="G17">
            <v>0</v>
          </cell>
        </row>
        <row r="18">
          <cell r="B18" t="str">
            <v>18.02.025</v>
          </cell>
          <cell r="C18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8" t="str">
            <v>un</v>
          </cell>
          <cell r="F18">
            <v>239.88</v>
          </cell>
          <cell r="G18">
            <v>0</v>
          </cell>
        </row>
        <row r="19">
          <cell r="B19" t="str">
            <v>18.02.026</v>
          </cell>
          <cell r="C19" t="str">
            <v>Deslocamento de poste.</v>
          </cell>
          <cell r="D19" t="str">
            <v>un</v>
          </cell>
          <cell r="F19">
            <v>67.33</v>
          </cell>
          <cell r="G19">
            <v>0</v>
          </cell>
        </row>
        <row r="20">
          <cell r="B20" t="str">
            <v>18.02.030</v>
          </cell>
          <cell r="C20" t="str">
            <v>Poste de concreto secção duplo T, 300/9, com engastamento direto no solo de 1,40 m, inclusive colocação.</v>
          </cell>
          <cell r="D20" t="str">
            <v>un</v>
          </cell>
          <cell r="F20">
            <v>160.6</v>
          </cell>
          <cell r="G20">
            <v>0</v>
          </cell>
        </row>
        <row r="21">
          <cell r="B21" t="str">
            <v>18.02.040</v>
          </cell>
          <cell r="C21" t="str">
            <v>Poste de concreto secção duplo T, 200/12, com engastamento direto no solo de 1,80 m, inclusive colocação.</v>
          </cell>
          <cell r="D21" t="str">
            <v>un</v>
          </cell>
          <cell r="F21">
            <v>264.32</v>
          </cell>
          <cell r="G21">
            <v>0</v>
          </cell>
        </row>
        <row r="22">
          <cell r="B22" t="str">
            <v>18.02.045</v>
          </cell>
          <cell r="C22" t="str">
            <v>Poste de concreto secção duplo T, 300/8, com engastamento direto no solo de 1,40 m, inclusive colocação.</v>
          </cell>
          <cell r="D22" t="str">
            <v>un</v>
          </cell>
          <cell r="F22">
            <v>193.4</v>
          </cell>
          <cell r="G22">
            <v>0</v>
          </cell>
        </row>
        <row r="23">
          <cell r="B23" t="str">
            <v>18.02.050</v>
          </cell>
          <cell r="C23" t="str">
            <v>Poste de concreto secção duplo T, 300/12, com engastamento direto no solo de 1,80 m, inclusive colocação.</v>
          </cell>
          <cell r="D23" t="str">
            <v>un</v>
          </cell>
          <cell r="F23">
            <v>55.74</v>
          </cell>
          <cell r="G23">
            <v>0</v>
          </cell>
        </row>
        <row r="24">
          <cell r="B24" t="str">
            <v>18.02.051</v>
          </cell>
          <cell r="C24" t="str">
            <v xml:space="preserve">Super poste de concreto armado circular com altura de 20 m. </v>
          </cell>
          <cell r="D24" t="str">
            <v>un</v>
          </cell>
          <cell r="F24">
            <v>2209.3200000000002</v>
          </cell>
          <cell r="G24">
            <v>0</v>
          </cell>
        </row>
        <row r="25">
          <cell r="B25" t="str">
            <v>18.02.060</v>
          </cell>
          <cell r="C25" t="str">
            <v>Poste de concreto c/ seção circular c/ iluminação de 3 pétalas c/ altura de 8 m inclusive colocação, fixação e base de concreto p/ fixação</v>
          </cell>
          <cell r="D25" t="str">
            <v>un</v>
          </cell>
          <cell r="F25">
            <v>888.06</v>
          </cell>
        </row>
        <row r="26">
          <cell r="B26" t="str">
            <v>18.02.070</v>
          </cell>
          <cell r="C26" t="str">
            <v>Poste ornamental.</v>
          </cell>
          <cell r="D26" t="str">
            <v>un</v>
          </cell>
          <cell r="F26">
            <v>210.72</v>
          </cell>
        </row>
        <row r="27">
          <cell r="B27" t="str">
            <v>18.02.071</v>
          </cell>
          <cell r="C27" t="str">
            <v>Poste em concreto vibrado seção circular 9 m - 200 kg</v>
          </cell>
          <cell r="D27" t="str">
            <v>un</v>
          </cell>
          <cell r="F27">
            <v>216</v>
          </cell>
        </row>
        <row r="28">
          <cell r="B28" t="str">
            <v>18.02.080</v>
          </cell>
          <cell r="C28" t="str">
            <v>Fornecimento e instalação de rele fotoelétrico, 1000 w - 220 v.</v>
          </cell>
          <cell r="D28" t="str">
            <v>un</v>
          </cell>
          <cell r="F28">
            <v>18</v>
          </cell>
        </row>
        <row r="30">
          <cell r="B30" t="str">
            <v>18.03</v>
          </cell>
        </row>
        <row r="31">
          <cell r="B31" t="str">
            <v>18.03.010</v>
          </cell>
          <cell r="C31" t="str">
            <v>Estrutura secundária B1 completa, inclusive fixação.</v>
          </cell>
          <cell r="D31" t="str">
            <v>un</v>
          </cell>
          <cell r="F31">
            <v>29.1</v>
          </cell>
          <cell r="G31">
            <v>0</v>
          </cell>
        </row>
        <row r="32">
          <cell r="B32" t="str">
            <v>18.03.015</v>
          </cell>
          <cell r="C32" t="str">
            <v>Estrutura secundária B2 completa, inclusive fixação.</v>
          </cell>
          <cell r="D32" t="str">
            <v>un</v>
          </cell>
          <cell r="F32">
            <v>35.21</v>
          </cell>
          <cell r="G32">
            <v>0</v>
          </cell>
        </row>
        <row r="33">
          <cell r="B33" t="str">
            <v>18.03.020</v>
          </cell>
          <cell r="C33" t="str">
            <v>Estrutura secundária B3 completa, inclusive fixação.</v>
          </cell>
          <cell r="D33" t="str">
            <v>un</v>
          </cell>
          <cell r="F33">
            <v>58.42</v>
          </cell>
          <cell r="G33">
            <v>0</v>
          </cell>
        </row>
        <row r="34">
          <cell r="B34" t="str">
            <v>18.03.030</v>
          </cell>
          <cell r="C34" t="str">
            <v>Estrutura secundária B4 completa, inclusive fixação.</v>
          </cell>
          <cell r="D34" t="str">
            <v>un</v>
          </cell>
          <cell r="F34">
            <v>65.989999999999995</v>
          </cell>
          <cell r="G34">
            <v>0</v>
          </cell>
        </row>
        <row r="35">
          <cell r="B35" t="str">
            <v>18.03.031</v>
          </cell>
          <cell r="C35" t="str">
            <v>Cabo de iluminação 1/0 AWG - NU</v>
          </cell>
          <cell r="D35" t="str">
            <v>m</v>
          </cell>
          <cell r="F35">
            <v>19.54</v>
          </cell>
          <cell r="G35">
            <v>0</v>
          </cell>
        </row>
        <row r="36">
          <cell r="B36" t="str">
            <v>18.03.032</v>
          </cell>
          <cell r="C36" t="str">
            <v>Isoladores tipo castanha</v>
          </cell>
          <cell r="D36" t="str">
            <v>un</v>
          </cell>
          <cell r="F36">
            <v>17.399999999999999</v>
          </cell>
          <cell r="G36">
            <v>0</v>
          </cell>
        </row>
        <row r="37">
          <cell r="B37" t="str">
            <v>18.03.033</v>
          </cell>
          <cell r="C37" t="str">
            <v>Foto célula tipo NA.</v>
          </cell>
          <cell r="D37" t="str">
            <v>un</v>
          </cell>
          <cell r="F37">
            <v>12.77</v>
          </cell>
          <cell r="G37">
            <v>0</v>
          </cell>
        </row>
        <row r="39">
          <cell r="B39" t="str">
            <v>18.04</v>
          </cell>
        </row>
        <row r="40">
          <cell r="B40" t="str">
            <v>18.04.010</v>
          </cell>
          <cell r="C40" t="str">
            <v>Eletroduto de ferro galvanizado de 3/4 pol., inclusive assentamento.</v>
          </cell>
          <cell r="D40" t="str">
            <v>m</v>
          </cell>
          <cell r="F40">
            <v>4.9000000000000004</v>
          </cell>
          <cell r="G40">
            <v>0</v>
          </cell>
        </row>
        <row r="41">
          <cell r="B41" t="str">
            <v>18.04.020</v>
          </cell>
          <cell r="C41" t="str">
            <v>Eletroduto de ferro galvanizado de 1 pol., inclusive assentamento.</v>
          </cell>
          <cell r="D41" t="str">
            <v>m</v>
          </cell>
          <cell r="F41">
            <v>7.43</v>
          </cell>
          <cell r="G41">
            <v>0</v>
          </cell>
        </row>
        <row r="42">
          <cell r="B42" t="str">
            <v>18.04.030</v>
          </cell>
          <cell r="C42" t="str">
            <v>Eletroduto de ferro galvanizado de 1 1/2 pol., inclusive assentamento.</v>
          </cell>
          <cell r="D42" t="str">
            <v>m</v>
          </cell>
          <cell r="F42">
            <v>11.76</v>
          </cell>
          <cell r="G42">
            <v>0</v>
          </cell>
        </row>
        <row r="43">
          <cell r="B43" t="str">
            <v>18.04.040</v>
          </cell>
          <cell r="C43" t="str">
            <v>Eletroduto de ferro galvanizado de 2 pol., inclusive assentamento.</v>
          </cell>
          <cell r="D43" t="str">
            <v>m</v>
          </cell>
          <cell r="F43">
            <v>15.46</v>
          </cell>
          <cell r="G43">
            <v>0</v>
          </cell>
        </row>
        <row r="44">
          <cell r="B44" t="str">
            <v>18.04.050</v>
          </cell>
          <cell r="C44" t="str">
            <v>Eletroduto de ferro galvanizado de 2 1/2 pol., inclusive assentamento.</v>
          </cell>
          <cell r="D44" t="str">
            <v>m</v>
          </cell>
          <cell r="F44">
            <v>23.01</v>
          </cell>
          <cell r="G44">
            <v>0</v>
          </cell>
        </row>
        <row r="45">
          <cell r="B45" t="str">
            <v>18.04.060</v>
          </cell>
          <cell r="C45" t="str">
            <v>Eletroduto de ferro galvanizado de 4 pol., inclusive assentamento.</v>
          </cell>
          <cell r="D45" t="str">
            <v>m</v>
          </cell>
          <cell r="F45">
            <v>37.299999999999997</v>
          </cell>
          <cell r="G45">
            <v>0</v>
          </cell>
        </row>
        <row r="46">
          <cell r="B46" t="str">
            <v>18.04.061</v>
          </cell>
          <cell r="C46" t="str">
            <v>Eletroduto de PVC rígido de 11/2" com luva de rosca interna, inclusive assentamento</v>
          </cell>
          <cell r="D46" t="str">
            <v>un</v>
          </cell>
          <cell r="F46">
            <v>6.33</v>
          </cell>
        </row>
        <row r="48">
          <cell r="B48" t="str">
            <v>18.05</v>
          </cell>
        </row>
        <row r="49">
          <cell r="B49" t="str">
            <v>18.05.010</v>
          </cell>
          <cell r="C49" t="str">
            <v>Curva de ferro galvanizado de 3/4 pol., inclusive assentamento.</v>
          </cell>
          <cell r="D49" t="str">
            <v>un</v>
          </cell>
          <cell r="F49">
            <v>3.1</v>
          </cell>
          <cell r="G49">
            <v>0</v>
          </cell>
        </row>
        <row r="50">
          <cell r="B50" t="str">
            <v>18.05.020</v>
          </cell>
          <cell r="C50" t="str">
            <v>Curva de ferro galvanizado de 1 pol., inclusive assentamento.</v>
          </cell>
          <cell r="D50" t="str">
            <v>un</v>
          </cell>
          <cell r="F50">
            <v>4.53</v>
          </cell>
          <cell r="G50">
            <v>0</v>
          </cell>
        </row>
        <row r="51">
          <cell r="B51" t="str">
            <v>18.05.030</v>
          </cell>
          <cell r="C51" t="str">
            <v>Curva de ferro galvanizado de 1 1/2 pol., inclusive assentamento.</v>
          </cell>
          <cell r="D51" t="str">
            <v>un</v>
          </cell>
          <cell r="F51">
            <v>10.41</v>
          </cell>
          <cell r="G51">
            <v>0</v>
          </cell>
        </row>
        <row r="52">
          <cell r="B52" t="str">
            <v>18.05.040</v>
          </cell>
          <cell r="C52" t="str">
            <v>Curva de ferro galvanizado de 2 pol., inclusive assentamento.</v>
          </cell>
          <cell r="D52" t="str">
            <v>un</v>
          </cell>
          <cell r="F52">
            <v>16.78</v>
          </cell>
          <cell r="G52">
            <v>0</v>
          </cell>
        </row>
        <row r="53">
          <cell r="B53" t="str">
            <v>18.05.050</v>
          </cell>
          <cell r="C53" t="str">
            <v>Curva de ferro galvanizado de 2 1/2 pol., inclusive assentamento.</v>
          </cell>
          <cell r="D53" t="str">
            <v>un</v>
          </cell>
          <cell r="F53">
            <v>36.65</v>
          </cell>
          <cell r="G53">
            <v>0</v>
          </cell>
        </row>
        <row r="54">
          <cell r="B54" t="str">
            <v>18.05.060</v>
          </cell>
          <cell r="C54" t="str">
            <v>Curva de ferro galvanizado de 4 pol., inclusive assentamento.</v>
          </cell>
          <cell r="D54" t="str">
            <v>un</v>
          </cell>
          <cell r="F54">
            <v>76.64</v>
          </cell>
          <cell r="G54">
            <v>0</v>
          </cell>
        </row>
        <row r="55">
          <cell r="B55" t="str">
            <v>18.05.065</v>
          </cell>
          <cell r="C55" t="str">
            <v>Fornecimento e assentamento de haste de aterramento 5/8" x 2,40 m coppereweld</v>
          </cell>
          <cell r="D55" t="str">
            <v>un</v>
          </cell>
          <cell r="F55">
            <v>22.22</v>
          </cell>
        </row>
        <row r="57">
          <cell r="B57" t="str">
            <v>18.06</v>
          </cell>
        </row>
        <row r="58">
          <cell r="B58" t="str">
            <v>18.06.010</v>
          </cell>
          <cell r="C58" t="str">
            <v>Luva de ferro galvanizado de 3/4 pol., inclusive assentamento.</v>
          </cell>
          <cell r="D58" t="str">
            <v>un</v>
          </cell>
          <cell r="F58">
            <v>1.1299999999999999</v>
          </cell>
          <cell r="G58">
            <v>0</v>
          </cell>
        </row>
        <row r="59">
          <cell r="B59" t="str">
            <v>18.06.020</v>
          </cell>
          <cell r="C59" t="str">
            <v>Luva de ferro galvanizado de 1 pol., inclusive assentamento.</v>
          </cell>
          <cell r="D59" t="str">
            <v>un</v>
          </cell>
          <cell r="F59">
            <v>1.68</v>
          </cell>
          <cell r="G59">
            <v>0</v>
          </cell>
        </row>
        <row r="60">
          <cell r="B60" t="str">
            <v>18.06.030</v>
          </cell>
          <cell r="C60" t="str">
            <v>Luva de ferro galvanizado de 1 1/2 pol., inclusive assentamento.</v>
          </cell>
          <cell r="D60" t="str">
            <v>un</v>
          </cell>
          <cell r="F60">
            <v>2.91</v>
          </cell>
          <cell r="G60">
            <v>0</v>
          </cell>
        </row>
        <row r="61">
          <cell r="B61" t="str">
            <v>18.06.040</v>
          </cell>
          <cell r="C61" t="str">
            <v>Luva de ferro galvanizado de 2 pol., inclusive assentamento.</v>
          </cell>
          <cell r="D61" t="str">
            <v>un</v>
          </cell>
          <cell r="F61">
            <v>4.05</v>
          </cell>
          <cell r="G61">
            <v>0</v>
          </cell>
        </row>
        <row r="62">
          <cell r="B62" t="str">
            <v>18.06.050</v>
          </cell>
          <cell r="C62" t="str">
            <v>Luva de ferro galvanizado de 2 1/2 pol., inclusive assentamento.</v>
          </cell>
          <cell r="D62" t="str">
            <v>un</v>
          </cell>
          <cell r="F62">
            <v>7.16</v>
          </cell>
          <cell r="G62">
            <v>0</v>
          </cell>
        </row>
        <row r="63">
          <cell r="B63" t="str">
            <v>18.06.060</v>
          </cell>
          <cell r="C63" t="str">
            <v>Luva de ferro galvanizado de 4 pol., inclusive assentamento.</v>
          </cell>
          <cell r="D63" t="str">
            <v>un</v>
          </cell>
          <cell r="F63">
            <v>13.42</v>
          </cell>
          <cell r="G63">
            <v>0</v>
          </cell>
        </row>
        <row r="64">
          <cell r="B64" t="str">
            <v>18.06.061</v>
          </cell>
          <cell r="C64" t="str">
            <v>Luva de PVC rígido diâmetro de 2".</v>
          </cell>
          <cell r="D64" t="str">
            <v>un</v>
          </cell>
          <cell r="F64">
            <v>1.93</v>
          </cell>
          <cell r="G64">
            <v>0</v>
          </cell>
        </row>
        <row r="65">
          <cell r="B65" t="str">
            <v>18.06.062</v>
          </cell>
          <cell r="C65" t="str">
            <v>Luva de emenda para cabo 10 mm</v>
          </cell>
          <cell r="D65" t="str">
            <v>un</v>
          </cell>
          <cell r="F65">
            <v>0.35</v>
          </cell>
        </row>
        <row r="67">
          <cell r="B67" t="str">
            <v>18.07</v>
          </cell>
        </row>
        <row r="68">
          <cell r="B68" t="str">
            <v>18.07.010</v>
          </cell>
          <cell r="C68" t="str">
            <v>Jogo de bucha e arruela de alumínio de 1/2 pol., inclusive fixação.</v>
          </cell>
          <cell r="D68" t="str">
            <v>cj</v>
          </cell>
          <cell r="F68">
            <v>0.27</v>
          </cell>
          <cell r="G68">
            <v>0</v>
          </cell>
        </row>
        <row r="69">
          <cell r="B69" t="str">
            <v>18.07.020</v>
          </cell>
          <cell r="C69" t="str">
            <v>Jogo de bucha e arruela de alumínio de 3/4 pol., inclusive fixação.</v>
          </cell>
          <cell r="D69" t="str">
            <v>cj</v>
          </cell>
          <cell r="F69">
            <v>0.28999999999999998</v>
          </cell>
          <cell r="G69">
            <v>0</v>
          </cell>
        </row>
        <row r="70">
          <cell r="B70" t="str">
            <v>18.07.030</v>
          </cell>
          <cell r="C70" t="str">
            <v>Jogo de bucha e arruela de alumínio de 1 pol., inclusive fixação.</v>
          </cell>
          <cell r="D70" t="str">
            <v>cj</v>
          </cell>
          <cell r="F70">
            <v>0.45</v>
          </cell>
          <cell r="G70">
            <v>0</v>
          </cell>
        </row>
        <row r="71">
          <cell r="B71" t="str">
            <v>18.07.040</v>
          </cell>
          <cell r="C71" t="str">
            <v>Jogo de bucha e arruela de alumínio de 1 1/2 pol., inclusive fixação.</v>
          </cell>
          <cell r="D71" t="str">
            <v>cj</v>
          </cell>
          <cell r="F71">
            <v>0.85</v>
          </cell>
          <cell r="G71">
            <v>0</v>
          </cell>
        </row>
        <row r="72">
          <cell r="B72" t="str">
            <v>18.07.050</v>
          </cell>
          <cell r="C72" t="str">
            <v>Jogo de bucha e arruela de alumínio de 2 pol., inclusive fixação.</v>
          </cell>
          <cell r="D72" t="str">
            <v>cj</v>
          </cell>
          <cell r="F72">
            <v>1.64</v>
          </cell>
          <cell r="G72">
            <v>0</v>
          </cell>
        </row>
        <row r="73">
          <cell r="B73" t="str">
            <v>18.07.060</v>
          </cell>
          <cell r="C73" t="str">
            <v>Jogo de bucha e arruela de alumínio de 2 1/2 pol., inclusive fixação.</v>
          </cell>
          <cell r="D73" t="str">
            <v>cj</v>
          </cell>
          <cell r="F73">
            <v>2.39</v>
          </cell>
          <cell r="G73">
            <v>0</v>
          </cell>
        </row>
        <row r="74">
          <cell r="B74" t="str">
            <v>18.07.070</v>
          </cell>
          <cell r="C74" t="str">
            <v>Jogo de bucha e arruela de alumínio de 3 pol., inclusive fixação.</v>
          </cell>
          <cell r="D74" t="str">
            <v>cj</v>
          </cell>
          <cell r="F74">
            <v>3.79</v>
          </cell>
          <cell r="G74">
            <v>0</v>
          </cell>
        </row>
        <row r="75">
          <cell r="B75" t="str">
            <v>18.07.072</v>
          </cell>
          <cell r="C75" t="str">
            <v>Ganchos de 5/16".</v>
          </cell>
          <cell r="D75" t="str">
            <v>un</v>
          </cell>
          <cell r="F75">
            <v>0.8</v>
          </cell>
          <cell r="G75">
            <v>0</v>
          </cell>
        </row>
        <row r="76">
          <cell r="B76" t="str">
            <v>18.07.080</v>
          </cell>
          <cell r="C76" t="str">
            <v>Jogo de bucha e arruela de alumínio de 4 pol., inclusive fixação.</v>
          </cell>
          <cell r="D76" t="str">
            <v>cj</v>
          </cell>
          <cell r="F76">
            <v>5.31</v>
          </cell>
          <cell r="G76">
            <v>0</v>
          </cell>
        </row>
        <row r="78">
          <cell r="B78" t="str">
            <v>18.08</v>
          </cell>
        </row>
        <row r="79">
          <cell r="B79" t="str">
            <v>18.08.010</v>
          </cell>
          <cell r="C79" t="str">
            <v>Caixa para medição monofásica uso interno, inclusive colocação (padrão CELPE).</v>
          </cell>
          <cell r="D79" t="str">
            <v>un</v>
          </cell>
          <cell r="F79">
            <v>38.5</v>
          </cell>
          <cell r="G79">
            <v>0</v>
          </cell>
        </row>
        <row r="80">
          <cell r="B80" t="str">
            <v>18.08.020</v>
          </cell>
          <cell r="C80" t="str">
            <v>Caixa para medição monofásica uso externo, inclusive colocação (padrão CELPE).</v>
          </cell>
          <cell r="D80" t="str">
            <v>un</v>
          </cell>
          <cell r="F80">
            <v>48.6</v>
          </cell>
          <cell r="G80">
            <v>0</v>
          </cell>
        </row>
        <row r="82">
          <cell r="B82" t="str">
            <v>18.09</v>
          </cell>
        </row>
        <row r="83">
          <cell r="B83" t="str">
            <v>18.09.010</v>
          </cell>
          <cell r="C83" t="str">
            <v>Caixa para medição trifásica uso interno, modelo D, inclusive colocação (padrão CELPE).</v>
          </cell>
          <cell r="D83" t="str">
            <v>un</v>
          </cell>
          <cell r="F83">
            <v>82.93</v>
          </cell>
          <cell r="G83">
            <v>0</v>
          </cell>
        </row>
        <row r="84">
          <cell r="B84" t="str">
            <v>18.09.020</v>
          </cell>
          <cell r="C84" t="str">
            <v>Caixa para medição trifásica uso externo, modelo D, inclusive colocação (padrão CELPE).</v>
          </cell>
          <cell r="D84" t="str">
            <v>un</v>
          </cell>
          <cell r="F84">
            <v>100.93</v>
          </cell>
          <cell r="G84">
            <v>0</v>
          </cell>
        </row>
        <row r="86">
          <cell r="B86" t="str">
            <v>18.10</v>
          </cell>
        </row>
        <row r="87">
          <cell r="B87" t="str">
            <v>18.10.020</v>
          </cell>
          <cell r="C87" t="str">
            <v>Chave de faca de 2 polos, 30 A, 250 V, com base de ardósia, com 02 fusíveis tipo cartucho e parafusos, inclusive instalação em quadro de medição.</v>
          </cell>
          <cell r="D87" t="str">
            <v>un</v>
          </cell>
          <cell r="F87">
            <v>11.1</v>
          </cell>
          <cell r="G87">
            <v>0</v>
          </cell>
        </row>
        <row r="88">
          <cell r="B88" t="str">
            <v>18.10.030</v>
          </cell>
          <cell r="C88" t="str">
            <v>Chave de faca de 2 polos, 60 A, 250 V, com base de ardósia, com 02 fusíveis tipo cartucho e parafusos, inclusive instalação em quadro de medição.</v>
          </cell>
          <cell r="D88" t="str">
            <v>un</v>
          </cell>
          <cell r="F88">
            <v>16.3</v>
          </cell>
          <cell r="G88">
            <v>0</v>
          </cell>
        </row>
        <row r="89">
          <cell r="B89" t="str">
            <v>18.10.040</v>
          </cell>
          <cell r="C89" t="str">
            <v>Chave de faca de 3 polos, 60 A, 600 V, com base de ardósia, com 03 fusíveis tipo cartucho e parafusos, inclusive instalação em quadro de medição.</v>
          </cell>
          <cell r="D89" t="str">
            <v>un</v>
          </cell>
          <cell r="F89">
            <v>31.96</v>
          </cell>
          <cell r="G89">
            <v>0</v>
          </cell>
        </row>
        <row r="90">
          <cell r="B90" t="str">
            <v>18.10.050</v>
          </cell>
          <cell r="C90" t="str">
            <v>Chave de faca de 3 polos, 100 A, 600 V, com base de ardósia, com 03 fusíveis tipo cartucho e parafusos, inclusive instalação em quadro de medição.</v>
          </cell>
          <cell r="D90" t="str">
            <v>un</v>
          </cell>
          <cell r="F90">
            <v>57.62</v>
          </cell>
          <cell r="G90">
            <v>0</v>
          </cell>
        </row>
        <row r="91">
          <cell r="B91" t="str">
            <v>18.10.060</v>
          </cell>
          <cell r="C91" t="str">
            <v>Chave seccionadora com fusível, 125A, tipo 3NP4090 SIEMENS ou similar, tripolar com 03 fusíveis NH tamanho 00 e parafusos, inclusive instalação em quadro de medição.</v>
          </cell>
          <cell r="D91" t="str">
            <v>un</v>
          </cell>
          <cell r="F91">
            <v>85.08</v>
          </cell>
          <cell r="G91">
            <v>0</v>
          </cell>
        </row>
        <row r="92">
          <cell r="B92" t="str">
            <v>18.10.070</v>
          </cell>
          <cell r="C92" t="str">
            <v>Chave seccionadora com fusível, 250A, tipo 3NP2200 SIEMENS ou similar, tripolar com 03 fusíveis NH tamanho 01 e parafusos, inclusive instalação em quadro de medição.</v>
          </cell>
          <cell r="D92" t="str">
            <v>un</v>
          </cell>
          <cell r="F92">
            <v>141.25</v>
          </cell>
          <cell r="G92">
            <v>0</v>
          </cell>
        </row>
        <row r="94">
          <cell r="B94" t="str">
            <v>18.11</v>
          </cell>
        </row>
        <row r="95">
          <cell r="B95" t="str">
            <v>18.11.030</v>
          </cell>
          <cell r="C95" t="str">
            <v>Base para fusível tipo NH de 6 A a 125A, tamanho 00, SIEMENS ou similar, com parafusos, inclusive instalação em quadro.</v>
          </cell>
          <cell r="D95" t="str">
            <v>un</v>
          </cell>
          <cell r="F95">
            <v>9.09</v>
          </cell>
          <cell r="G95">
            <v>0</v>
          </cell>
        </row>
        <row r="96">
          <cell r="B96" t="str">
            <v>18.11.040</v>
          </cell>
          <cell r="C96" t="str">
            <v>Base para fusível tipo NH de 36 A a 250A, tamanho 1, SIEMENS ou similar, com parafusos, inclusive instalação em quadro.</v>
          </cell>
          <cell r="D96" t="str">
            <v>un</v>
          </cell>
          <cell r="F96">
            <v>17.96</v>
          </cell>
          <cell r="G96">
            <v>0</v>
          </cell>
        </row>
        <row r="98">
          <cell r="B98" t="str">
            <v>18.12</v>
          </cell>
        </row>
        <row r="99">
          <cell r="B99" t="str">
            <v>18.12.070</v>
          </cell>
          <cell r="C99" t="str">
            <v>Fusível tipo NH de 20A,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18.12.080</v>
          </cell>
          <cell r="C100" t="str">
            <v>Fusível tipo NH de 25A,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18.12.090</v>
          </cell>
          <cell r="C101" t="str">
            <v>Fusível tipo NH de 36A,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18.12.100</v>
          </cell>
          <cell r="C102" t="str">
            <v>Fusível tipo NH de 50A,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18.12.110</v>
          </cell>
          <cell r="C103" t="str">
            <v>Fusível tipo NH de 63A,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18.12.120</v>
          </cell>
          <cell r="C104" t="str">
            <v>Fusível tipo NH de 80A,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18.12.130</v>
          </cell>
          <cell r="C105" t="str">
            <v>Fusível tipo NH de 100A,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18.12.140</v>
          </cell>
          <cell r="C106" t="str">
            <v>Fusível tipo NH de 125A, tamanho 00, SIEMENS ou similar, inclusive instalação em quadro.</v>
          </cell>
          <cell r="D106" t="str">
            <v>un</v>
          </cell>
          <cell r="F106">
            <v>5.67</v>
          </cell>
          <cell r="G106">
            <v>0</v>
          </cell>
        </row>
        <row r="107">
          <cell r="B107" t="str">
            <v>18.12.150</v>
          </cell>
          <cell r="C107" t="str">
            <v>Fusível tipo NH de 160A,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18.12.160</v>
          </cell>
          <cell r="C108" t="str">
            <v>Fusível tipo NH de 200A, tamanho 01,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09">
          <cell r="B109" t="str">
            <v>18.12.170</v>
          </cell>
          <cell r="C109" t="str">
            <v>Fusível tipo NH de 250A, tamanho 1, SIEMENS ou similar, inclusive instalação em quadro.</v>
          </cell>
          <cell r="D109" t="str">
            <v>un</v>
          </cell>
          <cell r="F109">
            <v>12.26</v>
          </cell>
          <cell r="G109">
            <v>0</v>
          </cell>
        </row>
        <row r="111">
          <cell r="B111" t="str">
            <v>18.13</v>
          </cell>
        </row>
        <row r="112">
          <cell r="B112" t="str">
            <v>18.13.005</v>
          </cell>
          <cell r="C112" t="str">
            <v>Eletroduto flexível preto de 1", assentado em valas com profundidade de 0,60 m, inclusive escavação e reaterro.</v>
          </cell>
          <cell r="D112" t="str">
            <v>m</v>
          </cell>
          <cell r="F112">
            <v>3.1</v>
          </cell>
          <cell r="G112">
            <v>0</v>
          </cell>
        </row>
        <row r="113">
          <cell r="B113" t="str">
            <v>18.13.010</v>
          </cell>
          <cell r="C113" t="str">
            <v>Eletroduto de PVC rígido rosqueável de 1/2 pol., com luva de rosca interna, inclusive assentamento em lajes.</v>
          </cell>
          <cell r="D113" t="str">
            <v>m</v>
          </cell>
          <cell r="F113">
            <v>1.46</v>
          </cell>
          <cell r="G113">
            <v>0</v>
          </cell>
        </row>
        <row r="114">
          <cell r="B114" t="str">
            <v>18.13.020</v>
          </cell>
          <cell r="C114" t="str">
            <v>Eletroduto de PVC rígido rosqueável de 3/4 pol., com luva de rosca interna, inclusive assentamento em lajes.</v>
          </cell>
          <cell r="D114" t="str">
            <v>m</v>
          </cell>
          <cell r="F114">
            <v>1.51</v>
          </cell>
          <cell r="G114">
            <v>0</v>
          </cell>
        </row>
        <row r="115">
          <cell r="B115" t="str">
            <v>18.13.030</v>
          </cell>
          <cell r="C115" t="str">
            <v>Eletroduto de PVC rígido rosqueável de 1 pol., com luva de rosca interna, inclusive assentamento em lajes.</v>
          </cell>
          <cell r="D115" t="str">
            <v>m</v>
          </cell>
          <cell r="F115">
            <v>2.54</v>
          </cell>
          <cell r="G115">
            <v>0</v>
          </cell>
        </row>
        <row r="116">
          <cell r="B116" t="str">
            <v>18.13.040</v>
          </cell>
          <cell r="C116" t="str">
            <v>Eletroduto de PVC rígido rosqueável de 1/2 pol., com luva de rosca interna, inclusive assentamento com rasgo em alvenaria.</v>
          </cell>
          <cell r="D116" t="str">
            <v>m</v>
          </cell>
          <cell r="F116">
            <v>2.23</v>
          </cell>
          <cell r="G116">
            <v>0</v>
          </cell>
        </row>
        <row r="117">
          <cell r="B117" t="str">
            <v>18.13.050</v>
          </cell>
          <cell r="C117" t="str">
            <v>Eletroduto de PVC rígido rosqueável de 3/4 pol., com luva de rosca interna, inclusive assentamento com rasgo em alvenaria.</v>
          </cell>
          <cell r="D117" t="str">
            <v>m</v>
          </cell>
          <cell r="F117">
            <v>2.2799999999999998</v>
          </cell>
          <cell r="G117">
            <v>0</v>
          </cell>
        </row>
        <row r="118">
          <cell r="B118" t="str">
            <v>18.13.060</v>
          </cell>
          <cell r="C118" t="str">
            <v>Eletroduto de PVC rígido rosqueável de 1 pol., com luva de rosca interna, inclusive assentamento com rasgo em alvenaria.</v>
          </cell>
          <cell r="D118" t="str">
            <v>m</v>
          </cell>
          <cell r="F118">
            <v>3.3</v>
          </cell>
          <cell r="G118">
            <v>0</v>
          </cell>
        </row>
        <row r="119">
          <cell r="B119" t="str">
            <v>18.12.070</v>
          </cell>
          <cell r="C119" t="str">
            <v>Eletroduto de PVC rígido rosqueável de 1 1/4 pol., com luva de rosca interna, inclusive assentamento com rasgo em alvenaria.</v>
          </cell>
          <cell r="D119" t="str">
            <v>m</v>
          </cell>
          <cell r="F119">
            <v>4.3099999999999996</v>
          </cell>
          <cell r="G119">
            <v>0</v>
          </cell>
        </row>
        <row r="120">
          <cell r="B120" t="str">
            <v>18.13.080</v>
          </cell>
          <cell r="C120" t="str">
            <v>Eletroduto de PVC rígido rosqueável de 1 1/2 pol., com luva de rosca interna, inclusive assentamento com rasgo em alvenaria.</v>
          </cell>
          <cell r="D120" t="str">
            <v>m</v>
          </cell>
          <cell r="F120">
            <v>5.65</v>
          </cell>
          <cell r="G120">
            <v>0</v>
          </cell>
        </row>
        <row r="121">
          <cell r="B121" t="str">
            <v>18.13.085</v>
          </cell>
          <cell r="C121" t="str">
            <v>Fornecimento e colocação de eletroduto de ferro galvanizado de 3 ".</v>
          </cell>
          <cell r="D121" t="str">
            <v>m</v>
          </cell>
          <cell r="F121">
            <v>29.91</v>
          </cell>
        </row>
        <row r="122">
          <cell r="B122" t="str">
            <v>18.13.086</v>
          </cell>
          <cell r="C122" t="str">
            <v>Fornecimento e instalação de quadro de distribuição para telefone.</v>
          </cell>
          <cell r="D122" t="str">
            <v>un</v>
          </cell>
          <cell r="F122">
            <v>96.07</v>
          </cell>
        </row>
        <row r="123">
          <cell r="B123" t="str">
            <v>18.13.090</v>
          </cell>
          <cell r="C123" t="str">
            <v>Eletroduto de PVC rígido rosqueável de 2 pol., com luva de rosca interna, inclusive assentamento com rasgo em alvenaria.</v>
          </cell>
          <cell r="D123" t="str">
            <v>m</v>
          </cell>
          <cell r="F123">
            <v>7.33</v>
          </cell>
          <cell r="G123">
            <v>0</v>
          </cell>
        </row>
        <row r="124">
          <cell r="B124" t="str">
            <v>18.13.100</v>
          </cell>
          <cell r="C124" t="str">
            <v>Eletroduto de PVC rígido rosqueável de 3 pol., com luva de rosca interna, inclusive assentamento com rasgo em alvenaria.</v>
          </cell>
          <cell r="D124" t="str">
            <v>m</v>
          </cell>
          <cell r="F124">
            <v>13.81</v>
          </cell>
          <cell r="G124">
            <v>0</v>
          </cell>
        </row>
        <row r="125">
          <cell r="B125" t="str">
            <v>18.13.110</v>
          </cell>
          <cell r="C125" t="str">
            <v>Eletroduto de PVC rígido rosqueável de 1/2 pol., com luva de rosca interna assentado em valas com profundidade de 0,60 m, inclusive escavação e reaterro.</v>
          </cell>
          <cell r="D125" t="str">
            <v>m</v>
          </cell>
          <cell r="F125">
            <v>3.33</v>
          </cell>
          <cell r="G125">
            <v>0</v>
          </cell>
        </row>
        <row r="126">
          <cell r="B126" t="str">
            <v>18.13.120</v>
          </cell>
          <cell r="C126" t="str">
            <v>Eletroduto de PVC rígido rosqueável de 3/4 pol., com luva de rosca interna assentado em valas com profundidade de 0,60 m, inclusive escavação e reaterro.</v>
          </cell>
          <cell r="D126" t="str">
            <v>m</v>
          </cell>
          <cell r="F126">
            <v>4.29</v>
          </cell>
          <cell r="G126">
            <v>0</v>
          </cell>
        </row>
        <row r="127">
          <cell r="B127" t="str">
            <v>18.13.130</v>
          </cell>
          <cell r="C127" t="str">
            <v>Eletroduto de PVC rígido rosqueável de 1 pol., com luva de rosca interna assentado em valas com profundidade de 0,60 m, inclusive escavação e reaterro.</v>
          </cell>
          <cell r="D127" t="str">
            <v>m</v>
          </cell>
          <cell r="F127">
            <v>5.75</v>
          </cell>
          <cell r="G127">
            <v>0</v>
          </cell>
        </row>
        <row r="128">
          <cell r="B128" t="str">
            <v>18.13.140</v>
          </cell>
          <cell r="C128" t="str">
            <v>Eletroduto de PVC rígido rosqueável de 1 1/2 pol., com luva de rosca interna assentado em valas com profundidade de 0,60 m, inclusive escavação e reaterro.</v>
          </cell>
          <cell r="D128" t="str">
            <v>m</v>
          </cell>
          <cell r="F128">
            <v>6.33</v>
          </cell>
          <cell r="G128">
            <v>0</v>
          </cell>
        </row>
        <row r="129">
          <cell r="B129" t="str">
            <v>18.13.150</v>
          </cell>
          <cell r="C129" t="str">
            <v>Eletroduto de PVC rígido rosqueável de 2 pol., com luva de rosca interna assentado em valas com profundidade de 0,60 m, inclusive escavação e reaterro.</v>
          </cell>
          <cell r="D129" t="str">
            <v>m</v>
          </cell>
          <cell r="F129">
            <v>8</v>
          </cell>
          <cell r="G129">
            <v>0</v>
          </cell>
        </row>
        <row r="130">
          <cell r="B130" t="str">
            <v>18.13.160</v>
          </cell>
          <cell r="C130" t="str">
            <v>Eletroduto de PVC rígido rosqueável de 3 pol., com luva de rosca interna assentado em valas com profundidade de 0,60 m, inclusive escavação e reaterro.</v>
          </cell>
          <cell r="D130" t="str">
            <v>m</v>
          </cell>
          <cell r="F130">
            <v>13.95</v>
          </cell>
          <cell r="G130">
            <v>0</v>
          </cell>
        </row>
        <row r="131">
          <cell r="B131" t="str">
            <v>18.13.170</v>
          </cell>
          <cell r="C131" t="str">
            <v>Eletroduto de PVC rígido rosqueável de 4 pol., com luva de rosca interna assentado em valas com profundidade de 0,60 m, inclusive escavação e reaterro.</v>
          </cell>
          <cell r="D131" t="str">
            <v>m</v>
          </cell>
          <cell r="F131">
            <v>19.14</v>
          </cell>
          <cell r="G131">
            <v>0</v>
          </cell>
        </row>
        <row r="133">
          <cell r="B133" t="str">
            <v>18.14</v>
          </cell>
        </row>
        <row r="134">
          <cell r="B134" t="str">
            <v>18.14.010</v>
          </cell>
          <cell r="C134" t="str">
            <v xml:space="preserve">Curva de PVC rígido rosqueável de 3/4 pol., com luva de rosca interna, inclusive assentado. </v>
          </cell>
          <cell r="D134" t="str">
            <v>un</v>
          </cell>
          <cell r="F134">
            <v>2.4500000000000002</v>
          </cell>
          <cell r="G134">
            <v>0</v>
          </cell>
        </row>
        <row r="135">
          <cell r="B135" t="str">
            <v>18.14.020</v>
          </cell>
          <cell r="C135" t="str">
            <v xml:space="preserve">Curva de PVC rígido rosqueável de 1 pol., com luva de rosca interna, inclusive assentado. </v>
          </cell>
          <cell r="D135" t="str">
            <v>un</v>
          </cell>
          <cell r="F135">
            <v>2.6</v>
          </cell>
          <cell r="G135">
            <v>0</v>
          </cell>
        </row>
        <row r="136">
          <cell r="B136" t="str">
            <v>18.14.030</v>
          </cell>
          <cell r="C136" t="str">
            <v xml:space="preserve">Curva de PVC rígido rosqueável de 1 1/4 pol., com luva de rosca interna, inclusive assentado. </v>
          </cell>
          <cell r="D136" t="str">
            <v>un</v>
          </cell>
          <cell r="F136">
            <v>4.0999999999999996</v>
          </cell>
          <cell r="G136">
            <v>0</v>
          </cell>
        </row>
        <row r="137">
          <cell r="B137" t="str">
            <v>18.14.040</v>
          </cell>
          <cell r="C137" t="str">
            <v xml:space="preserve">Curva de PVC rígido rosqueável de 1 1/2 pol., com luva de rosca interna, inclusive assentado. </v>
          </cell>
          <cell r="D137" t="str">
            <v>un</v>
          </cell>
          <cell r="F137">
            <v>5.0999999999999996</v>
          </cell>
          <cell r="G137">
            <v>0</v>
          </cell>
        </row>
        <row r="138">
          <cell r="B138" t="str">
            <v>18.14.050</v>
          </cell>
          <cell r="C138" t="str">
            <v xml:space="preserve">Curva de PVC rígido rosqueável de 2 pol., com luva de rosca interna, inclusive assentado. </v>
          </cell>
          <cell r="D138" t="str">
            <v>un</v>
          </cell>
          <cell r="F138">
            <v>7.96</v>
          </cell>
          <cell r="G138">
            <v>0</v>
          </cell>
        </row>
        <row r="139">
          <cell r="B139" t="str">
            <v>18.14.060</v>
          </cell>
          <cell r="C139" t="str">
            <v xml:space="preserve">Curva de PVC rígido rosqueável de 3 pol., com luva de rosca interna, inclusive assentado. </v>
          </cell>
          <cell r="D139" t="str">
            <v>un</v>
          </cell>
          <cell r="F139">
            <v>23.46</v>
          </cell>
          <cell r="G139">
            <v>0</v>
          </cell>
        </row>
        <row r="140">
          <cell r="B140" t="str">
            <v>18.14.070</v>
          </cell>
          <cell r="C140" t="str">
            <v xml:space="preserve">Curva de PVC rígido rosqueável de 4 pol., com luva de rosca interna, inclusive assentado. </v>
          </cell>
          <cell r="D140" t="str">
            <v>un</v>
          </cell>
          <cell r="F140">
            <v>37.86</v>
          </cell>
          <cell r="G140">
            <v>0</v>
          </cell>
        </row>
        <row r="142">
          <cell r="B142" t="str">
            <v>18.15</v>
          </cell>
        </row>
        <row r="143">
          <cell r="B143" t="str">
            <v>18.15.010</v>
          </cell>
          <cell r="C143" t="str">
            <v>Caixa 4 x 2 pol. Tigreflex ou similar,  inclusive assentamento.</v>
          </cell>
          <cell r="D143" t="str">
            <v>un</v>
          </cell>
          <cell r="F143">
            <v>1.45</v>
          </cell>
          <cell r="G143">
            <v>0</v>
          </cell>
        </row>
        <row r="144">
          <cell r="B144" t="str">
            <v>18.15.020</v>
          </cell>
          <cell r="C144" t="str">
            <v>Caixa 4 x 4 pol. Tigreflex ou similar,  inclusive assentamento.</v>
          </cell>
          <cell r="D144" t="str">
            <v>un</v>
          </cell>
          <cell r="F144">
            <v>1.75</v>
          </cell>
          <cell r="G144">
            <v>0</v>
          </cell>
        </row>
        <row r="145">
          <cell r="B145" t="str">
            <v>18.15.030</v>
          </cell>
          <cell r="C145" t="str">
            <v>Caixa octogonal de 4" Tigreflex ou similar, com fundo móvel, inclusive assentaemnto em laje.</v>
          </cell>
          <cell r="D145" t="str">
            <v>un</v>
          </cell>
          <cell r="F145">
            <v>1.9</v>
          </cell>
          <cell r="G145">
            <v>0</v>
          </cell>
        </row>
        <row r="146">
          <cell r="B146" t="str">
            <v>18.15.035</v>
          </cell>
          <cell r="C146" t="str">
            <v>Fornecimento e colocação de caixa pré-moldada para ar-condicionado de 15.000 BTU's</v>
          </cell>
          <cell r="D146" t="str">
            <v>un</v>
          </cell>
          <cell r="F146">
            <v>73.38</v>
          </cell>
        </row>
        <row r="148">
          <cell r="B148" t="str">
            <v>18.16</v>
          </cell>
        </row>
        <row r="149">
          <cell r="B149" t="str">
            <v>18.16.010</v>
          </cell>
          <cell r="C149" t="str">
            <v>Tomada de embutir (2P+1T) com placa para caixa de 4 x 2 pol., 20 A, 250 V, Pial (linha silentoque) ou similar, inclusive instalação.</v>
          </cell>
          <cell r="D149" t="str">
            <v>un</v>
          </cell>
          <cell r="F149">
            <v>7.08</v>
          </cell>
          <cell r="G149">
            <v>0</v>
          </cell>
        </row>
        <row r="150">
          <cell r="B150" t="str">
            <v>18.16.020</v>
          </cell>
          <cell r="C150" t="str">
            <v>Tomada de embutir para telefone quatro polos, Padrão Telebrás, com placa, para caixa de 4 x 2 pol., Pial (linha silentoque) ou similar, inclusive instalação.</v>
          </cell>
          <cell r="D150" t="str">
            <v>un</v>
          </cell>
          <cell r="F150">
            <v>6.55</v>
          </cell>
          <cell r="G150">
            <v>0</v>
          </cell>
        </row>
        <row r="152">
          <cell r="B152" t="str">
            <v>18.17</v>
          </cell>
        </row>
        <row r="153">
          <cell r="B153" t="str">
            <v>18.17.010</v>
          </cell>
          <cell r="C153" t="str">
            <v>Conjunto ARSTOP ou similar de embutir, em caixa 4 x 4 pol., com placa, tomada Tripolar para pino chato e disjuntor termomagnético de 25 A, 250 V, inclusive instalação.</v>
          </cell>
          <cell r="D153" t="str">
            <v>un</v>
          </cell>
          <cell r="F153">
            <v>20.72</v>
          </cell>
          <cell r="G153">
            <v>0</v>
          </cell>
        </row>
        <row r="155">
          <cell r="B155" t="str">
            <v>18.18</v>
          </cell>
        </row>
        <row r="156">
          <cell r="B156" t="str">
            <v>18.18.010</v>
          </cell>
          <cell r="C156" t="str">
            <v>Interruptor de embutir de uma secção para caixa de 4 x 2 pol., com placa, 10 A, 250 V, Pial (linha silentoque) ou similar, inclusive instalação.</v>
          </cell>
          <cell r="D156" t="str">
            <v>un</v>
          </cell>
          <cell r="F156">
            <v>3.71</v>
          </cell>
          <cell r="G156">
            <v>0</v>
          </cell>
        </row>
        <row r="157">
          <cell r="B157" t="str">
            <v>18.18.020</v>
          </cell>
          <cell r="C157" t="str">
            <v>Interruptor de embutir de duas secções para caixa de 4 x 2 pol., com placa, 10 A, 250 V, Pial (linha silentoque) ou similar, inclusive instalação.</v>
          </cell>
          <cell r="D157" t="str">
            <v>un</v>
          </cell>
          <cell r="F157">
            <v>5.95</v>
          </cell>
          <cell r="G157">
            <v>0</v>
          </cell>
        </row>
        <row r="158">
          <cell r="B158" t="str">
            <v>18.18.030</v>
          </cell>
          <cell r="C158" t="str">
            <v>Interruptor de embutir de três secções para caixa de 4 x 2 pol., com placa, 10 A, 250 V, Pial (linha silentoque) ou similar, inclusive instalação.</v>
          </cell>
          <cell r="D158" t="str">
            <v>un</v>
          </cell>
          <cell r="F158">
            <v>7.88</v>
          </cell>
          <cell r="G158">
            <v>0</v>
          </cell>
        </row>
        <row r="159">
          <cell r="B159" t="str">
            <v>18.18.040</v>
          </cell>
          <cell r="C159" t="str">
            <v>Interruptor de embutir de uma secção conjugada com tomada, para caixa de 4 x 2 pol., com placa, 10 A, 250 V, Pial (linha silentoque) ou similar, inclusive instalação.</v>
          </cell>
          <cell r="D159" t="str">
            <v>un</v>
          </cell>
          <cell r="F159">
            <v>5.95</v>
          </cell>
          <cell r="G159">
            <v>0</v>
          </cell>
        </row>
        <row r="160">
          <cell r="B160" t="str">
            <v>18.18.050</v>
          </cell>
          <cell r="C160" t="str">
            <v>Interruptor de embutir de duas secções conjugada com tomada, para caixa de 4 x 2 pol., com placa, 10 A, 250 V, Pial (linha silentoque) ou similar, inclusive instalação.</v>
          </cell>
          <cell r="D160" t="str">
            <v>un</v>
          </cell>
          <cell r="F160">
            <v>7.88</v>
          </cell>
          <cell r="G160">
            <v>0</v>
          </cell>
        </row>
        <row r="161">
          <cell r="B161" t="str">
            <v>18.18.060</v>
          </cell>
          <cell r="C161" t="str">
            <v>Interruptor de embutir Three-Way (vai e vem), para caixa de 4 x 2 pol., com placa, 10 A, 250 V, Pial (linha silentoque) ou similar, inclusive instalação.</v>
          </cell>
          <cell r="D161" t="str">
            <v>un</v>
          </cell>
          <cell r="F161">
            <v>4.58</v>
          </cell>
          <cell r="G161">
            <v>0</v>
          </cell>
        </row>
        <row r="163">
          <cell r="B163" t="str">
            <v>18.19</v>
          </cell>
        </row>
        <row r="164">
          <cell r="B164" t="str">
            <v>18.19.010</v>
          </cell>
          <cell r="C164" t="str">
            <v>Fio de cobre, têmpera mole, classe 1, isolamento de PVC - 70 C, tipo BWF, 750 V, Foreplast ou similar, S.M. - 1,5 mm², inclusive instalação em eletroduto.</v>
          </cell>
          <cell r="D164" t="str">
            <v>m</v>
          </cell>
          <cell r="F164">
            <v>0.59</v>
          </cell>
          <cell r="G164">
            <v>0</v>
          </cell>
        </row>
        <row r="165">
          <cell r="B165" t="str">
            <v>18.19.020</v>
          </cell>
          <cell r="C165" t="str">
            <v>Fio de cobre, têmpera mole, classe 1, isolamento de PVC - 70 C, tipo BWF, 750 V, Foreplast ou similar, S.M. - 2,5 mm², inclusive instalação em eletroduto.</v>
          </cell>
          <cell r="D165" t="str">
            <v>m</v>
          </cell>
          <cell r="F165">
            <v>0.91</v>
          </cell>
          <cell r="G165">
            <v>0</v>
          </cell>
        </row>
        <row r="166">
          <cell r="B166" t="str">
            <v>18.19.025</v>
          </cell>
          <cell r="C166" t="str">
            <v>Cabro de cobre, têmpera mole, encordoamento classe 2, isolamento de PVC - 70 C, tipo BWF, 750 V, Foreplast ou similar, S.M. - 2,5 mm², inclusive instalação em eletroduto.</v>
          </cell>
          <cell r="D166" t="str">
            <v>m</v>
          </cell>
          <cell r="F166">
            <v>0.78</v>
          </cell>
          <cell r="G166">
            <v>0</v>
          </cell>
        </row>
        <row r="167">
          <cell r="B167" t="str">
            <v>18.19.030</v>
          </cell>
          <cell r="C167" t="str">
            <v>Cabo de cobre, têmpera mole, encordoamento classe 2, isolamento de PVC - 70 C, tipo BWF, 750 V, Foreplast ou similar, S.M. - 4,0 mm², inclusive instalação em eletroduto.</v>
          </cell>
          <cell r="D167" t="str">
            <v>m</v>
          </cell>
          <cell r="F167">
            <v>0.94</v>
          </cell>
          <cell r="G167">
            <v>0</v>
          </cell>
        </row>
        <row r="168">
          <cell r="B168" t="str">
            <v>18.19.040</v>
          </cell>
          <cell r="C168" t="str">
            <v>Cabo de cobre, têmpera mole, encordoamento classe 2, isolamento de PVC - 70 C, tipo BWF, 750 V, Foreplast ou similar, S.M. - 6,0 mm², inclusive instalação em eletroduto.</v>
          </cell>
          <cell r="D168" t="str">
            <v>m</v>
          </cell>
          <cell r="F168">
            <v>1.1299999999999999</v>
          </cell>
          <cell r="G168">
            <v>0</v>
          </cell>
        </row>
        <row r="169">
          <cell r="B169" t="str">
            <v>18.19.041</v>
          </cell>
          <cell r="C169" t="str">
            <v>Cabo de cobre, têmpera mole, encordoamento classe 2, isolamento de PVC - 70 C, tipo BWF, 750 V, Foreplast ou similar, S.M. - 10,0 mm², inclusive instalação em eletroduto.</v>
          </cell>
          <cell r="D169" t="str">
            <v>m</v>
          </cell>
          <cell r="F169">
            <v>1.6</v>
          </cell>
          <cell r="G169">
            <v>0</v>
          </cell>
        </row>
        <row r="170">
          <cell r="B170" t="str">
            <v>18.19.042</v>
          </cell>
          <cell r="C170" t="str">
            <v>Cabo de cobre, têmpera mole, encordoamento classe 2, isolamento de PVC - 70 C, tipo BWF, 750 V, Foreplast ou similar, S.M. - 16,0 mm², inclusive instalação em eletroduto.</v>
          </cell>
          <cell r="D170" t="str">
            <v>m</v>
          </cell>
          <cell r="F170">
            <v>2.11</v>
          </cell>
          <cell r="G170">
            <v>0</v>
          </cell>
        </row>
        <row r="171">
          <cell r="B171" t="str">
            <v>18.19.043</v>
          </cell>
          <cell r="C171" t="str">
            <v>Cabo de cobre, têmpera mole, encordoamento classe 2, isolamento de PVC - 70 C, tipo BWF, 750 V, Foreplast ou similar, S.M. - 25,0 mm², inclusive instalação em eletroduto.</v>
          </cell>
          <cell r="D171" t="str">
            <v>m</v>
          </cell>
          <cell r="F171">
            <v>2.93</v>
          </cell>
          <cell r="G171">
            <v>0</v>
          </cell>
        </row>
        <row r="172">
          <cell r="B172" t="str">
            <v>18.19.046</v>
          </cell>
          <cell r="C172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2" t="str">
            <v>m</v>
          </cell>
          <cell r="F172">
            <v>0.69</v>
          </cell>
          <cell r="G172">
            <v>0</v>
          </cell>
        </row>
        <row r="173">
          <cell r="B173" t="str">
            <v>18.19.047</v>
          </cell>
          <cell r="C173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3" t="str">
            <v>m</v>
          </cell>
          <cell r="F173">
            <v>0.83</v>
          </cell>
          <cell r="G173">
            <v>0</v>
          </cell>
        </row>
        <row r="174">
          <cell r="B174" t="str">
            <v>18.19.048</v>
          </cell>
          <cell r="C174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4" t="str">
            <v>m</v>
          </cell>
          <cell r="F174">
            <v>1.44</v>
          </cell>
          <cell r="G174">
            <v>0</v>
          </cell>
        </row>
        <row r="175">
          <cell r="B175" t="str">
            <v>18.19.049</v>
          </cell>
          <cell r="C175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5" t="str">
            <v>m</v>
          </cell>
          <cell r="F175">
            <v>1.3</v>
          </cell>
          <cell r="G175">
            <v>0</v>
          </cell>
        </row>
        <row r="176">
          <cell r="B176" t="str">
            <v>18.19.050</v>
          </cell>
          <cell r="C176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6" t="str">
            <v>m</v>
          </cell>
          <cell r="F176">
            <v>1.77</v>
          </cell>
          <cell r="G176">
            <v>0</v>
          </cell>
        </row>
        <row r="177">
          <cell r="B177" t="str">
            <v>18.19.060</v>
          </cell>
          <cell r="C177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7" t="str">
            <v>m</v>
          </cell>
          <cell r="F177">
            <v>2.42</v>
          </cell>
          <cell r="G177">
            <v>0</v>
          </cell>
        </row>
        <row r="178">
          <cell r="B178" t="str">
            <v>18.19.065</v>
          </cell>
          <cell r="C178" t="str">
            <v>Dec., de piso cimentado.</v>
          </cell>
          <cell r="F178">
            <v>9.1</v>
          </cell>
          <cell r="G178">
            <v>0</v>
          </cell>
        </row>
        <row r="179">
          <cell r="B179" t="str">
            <v>18.19.070</v>
          </cell>
          <cell r="C179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9" t="str">
            <v>m</v>
          </cell>
          <cell r="F179">
            <v>3.41</v>
          </cell>
          <cell r="G179">
            <v>0</v>
          </cell>
        </row>
        <row r="180">
          <cell r="B180" t="str">
            <v>18.19.080</v>
          </cell>
          <cell r="C180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80" t="str">
            <v>m</v>
          </cell>
          <cell r="F180">
            <v>4.5199999999999996</v>
          </cell>
          <cell r="G180">
            <v>0</v>
          </cell>
        </row>
        <row r="181">
          <cell r="B181" t="str">
            <v>18.19.085</v>
          </cell>
          <cell r="C181" t="str">
            <v>Cabo de Cobre  com isolamento termoplástico para ligação dos postes, com 4,0 mm² - 28 A, inclusive instalação em eletroduto.</v>
          </cell>
          <cell r="D181" t="str">
            <v>m</v>
          </cell>
          <cell r="F181">
            <v>0.8</v>
          </cell>
          <cell r="G181">
            <v>0</v>
          </cell>
        </row>
        <row r="183">
          <cell r="B183" t="str">
            <v>18.20</v>
          </cell>
        </row>
        <row r="184">
          <cell r="B184" t="str">
            <v>18.20.010</v>
          </cell>
          <cell r="C184" t="str">
            <v>Disjuntor monopolar termomagnético até 30 A, 220 V, Eletromar ou similar, inclusive instalação em quadro de distribuição.</v>
          </cell>
          <cell r="D184" t="str">
            <v>un</v>
          </cell>
          <cell r="F184">
            <v>6.15</v>
          </cell>
          <cell r="G184">
            <v>0</v>
          </cell>
        </row>
        <row r="185">
          <cell r="B185" t="str">
            <v>18.20.020</v>
          </cell>
          <cell r="C185" t="str">
            <v>Disjuntor monopolar termomagnético até 35 a 50A, 220 V, Eletromar ou similar, inclusive instalação em quadro de distribuição.</v>
          </cell>
          <cell r="D185" t="str">
            <v>un</v>
          </cell>
          <cell r="F185">
            <v>7.9</v>
          </cell>
          <cell r="G185">
            <v>0</v>
          </cell>
        </row>
        <row r="186">
          <cell r="B186" t="str">
            <v>18.20.030</v>
          </cell>
          <cell r="C186" t="str">
            <v>Disjuntor tripolar termomagnético até 50 A 380, 220 V, Eletromar ou similar, inclusive instalação em quadro de distribuição.</v>
          </cell>
          <cell r="D186" t="str">
            <v>un</v>
          </cell>
          <cell r="F186">
            <v>31.24</v>
          </cell>
          <cell r="G186">
            <v>0</v>
          </cell>
        </row>
        <row r="187">
          <cell r="B187" t="str">
            <v>18.20.040</v>
          </cell>
          <cell r="C187" t="str">
            <v>Disjuntor tripolar termomagnético até 60 a 100 A, 380 V, Eletromar ou similar, inclusive instalação em quadro de distribuição.</v>
          </cell>
          <cell r="D187" t="str">
            <v>un</v>
          </cell>
          <cell r="F187">
            <v>44.65</v>
          </cell>
          <cell r="G187">
            <v>0</v>
          </cell>
        </row>
        <row r="188">
          <cell r="B188" t="str">
            <v>18.20.050</v>
          </cell>
          <cell r="C188" t="str">
            <v>Disjuntor tripolar termomagnético até 120 a 150 A, 380 V, Eletromar ou similar, inclusive instalação em quadro de distribuição.</v>
          </cell>
          <cell r="D188" t="str">
            <v>un</v>
          </cell>
          <cell r="F188">
            <v>114.65</v>
          </cell>
          <cell r="G188">
            <v>0</v>
          </cell>
        </row>
        <row r="189">
          <cell r="B189" t="str">
            <v>18.20.055</v>
          </cell>
          <cell r="C189" t="str">
            <v>Fornecimento e colocação de disjuntor 15 A.</v>
          </cell>
          <cell r="D189" t="str">
            <v>un</v>
          </cell>
          <cell r="F189">
            <v>7.67</v>
          </cell>
        </row>
        <row r="190">
          <cell r="B190" t="str">
            <v>18.20.056</v>
          </cell>
          <cell r="C190" t="str">
            <v>Fornecimento e colocação de disjuntor 50 A.</v>
          </cell>
          <cell r="D190" t="str">
            <v>un</v>
          </cell>
          <cell r="F190">
            <v>10.27</v>
          </cell>
        </row>
        <row r="191">
          <cell r="B191" t="str">
            <v>18.20.057</v>
          </cell>
          <cell r="C191" t="str">
            <v>Fornecimento e colocação de disjuntor tripolar 150 A (quadro de medição).</v>
          </cell>
          <cell r="D191" t="str">
            <v>un</v>
          </cell>
          <cell r="F191">
            <v>149.04</v>
          </cell>
        </row>
        <row r="193">
          <cell r="B193" t="str">
            <v>18.21</v>
          </cell>
        </row>
        <row r="194">
          <cell r="B194" t="str">
            <v>18.21.010</v>
          </cell>
          <cell r="C194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4" t="str">
            <v>un</v>
          </cell>
          <cell r="F194">
            <v>49.2</v>
          </cell>
          <cell r="G194">
            <v>0</v>
          </cell>
        </row>
        <row r="195">
          <cell r="B195" t="str">
            <v>18.21.020</v>
          </cell>
          <cell r="C195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5" t="str">
            <v>un</v>
          </cell>
          <cell r="F195">
            <v>52.3</v>
          </cell>
          <cell r="G195">
            <v>0</v>
          </cell>
        </row>
        <row r="196">
          <cell r="B196" t="str">
            <v>18.21.025</v>
          </cell>
          <cell r="C196" t="str">
            <v xml:space="preserve">Quadro de distribuição metálico de embutir, com barramento, chave geral e placa neutro tipo com QB 3100/12, eletromar ou similar, para até 12 circuitos momopolares, com porta, inclusive instalação. </v>
          </cell>
          <cell r="D196" t="str">
            <v>un</v>
          </cell>
          <cell r="F196">
            <v>81.44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18.21.040</v>
          </cell>
          <cell r="C199" t="str">
            <v xml:space="preserve">Quadro de distribuição metálico de embutir, com barramento, chave geral e placa neutro tipo PQR 27 C, eletromar ou similar, para 27 , circuitos momopolares, com porta e trinco, inclusive instalação. </v>
          </cell>
          <cell r="D199" t="str">
            <v>un</v>
          </cell>
          <cell r="F199">
            <v>238.6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14.98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15.75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20.54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23.3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41.95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distribuição.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26.81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40 W, ref. TMS-500 Philips ou similar, inclusive reator alto fator de potência lâmpadas, demais acessórios e instalação.</v>
          </cell>
          <cell r="D240" t="str">
            <v>cj</v>
          </cell>
          <cell r="F240">
            <v>45.36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19.100000000000001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10.91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122.85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20.63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143.55000000000001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203.28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FisFin (2)"/>
      <sheetName val="CronFisFin"/>
      <sheetName val="Resumo"/>
      <sheetName val="1.Instalaçao"/>
      <sheetName val="2.ETA-1"/>
      <sheetName val="TABELA COMPESA"/>
      <sheetName val="3.mat equi ETA-1"/>
      <sheetName val="4.Tanque Equaliz"/>
      <sheetName val="5.Est Elev de Recup"/>
      <sheetName val="6.Tanque Decanta"/>
      <sheetName val="7.Energização"/>
      <sheetName val="abc"/>
    </sheetNames>
    <sheetDataSet>
      <sheetData sheetId="0"/>
      <sheetData sheetId="1"/>
      <sheetData sheetId="2"/>
      <sheetData sheetId="3"/>
      <sheetData sheetId="4"/>
      <sheetData sheetId="5">
        <row r="11">
          <cell r="D11" t="str">
            <v>SONDAGEM</v>
          </cell>
        </row>
        <row r="12">
          <cell r="C12">
            <v>7001010001</v>
          </cell>
          <cell r="D12" t="str">
            <v>Sondagem manual, a céu aberto, para identificação de interferências ( galerias, tubulações, etc ).</v>
          </cell>
          <cell r="E12" t="str">
            <v>M</v>
          </cell>
          <cell r="F12">
            <v>0</v>
          </cell>
          <cell r="G12">
            <v>23.75</v>
          </cell>
          <cell r="H12">
            <v>0</v>
          </cell>
          <cell r="I12">
            <v>0</v>
          </cell>
          <cell r="J12">
            <v>0</v>
          </cell>
          <cell r="K12">
            <v>23.75</v>
          </cell>
          <cell r="L12">
            <v>23.75</v>
          </cell>
          <cell r="M12">
            <v>30.88</v>
          </cell>
        </row>
        <row r="13">
          <cell r="C13">
            <v>7001010002</v>
          </cell>
          <cell r="D13" t="str">
            <v>Sondagem a percussão SPT, inclusive laudo.</v>
          </cell>
          <cell r="E13" t="str">
            <v>M</v>
          </cell>
          <cell r="F13">
            <v>4.0199999999999996</v>
          </cell>
          <cell r="G13">
            <v>28.07</v>
          </cell>
          <cell r="H13">
            <v>15.61</v>
          </cell>
          <cell r="I13">
            <v>0</v>
          </cell>
          <cell r="J13">
            <v>0</v>
          </cell>
          <cell r="K13">
            <v>47.7</v>
          </cell>
          <cell r="L13">
            <v>47.7</v>
          </cell>
          <cell r="M13">
            <v>62.01</v>
          </cell>
        </row>
        <row r="14">
          <cell r="C14">
            <v>7001010193</v>
          </cell>
          <cell r="D14" t="str">
            <v>Mobilização, transporte, instalação e desmobilização do equipamento de sondagem a percussão, inclusive deslocamento entre furos ( dentro da região metropolitana do Recife ).</v>
          </cell>
          <cell r="E14" t="str">
            <v>UD</v>
          </cell>
          <cell r="F14">
            <v>180</v>
          </cell>
          <cell r="G14">
            <v>90.56</v>
          </cell>
          <cell r="H14">
            <v>0</v>
          </cell>
          <cell r="I14">
            <v>0</v>
          </cell>
          <cell r="J14">
            <v>0</v>
          </cell>
          <cell r="K14">
            <v>270.56</v>
          </cell>
          <cell r="L14">
            <v>270.56</v>
          </cell>
          <cell r="M14">
            <v>351.73</v>
          </cell>
        </row>
        <row r="15">
          <cell r="C15">
            <v>7001010004</v>
          </cell>
          <cell r="D15" t="str">
            <v>Mobilização, transporte, instalação e desmobilização do equipamento de sondagem a percussão, inclusive deslocamento entre furos ( apenas para o trecho fora da região metropolitana do Recife ).</v>
          </cell>
          <cell r="E15" t="str">
            <v>KM</v>
          </cell>
          <cell r="F15">
            <v>0</v>
          </cell>
          <cell r="G15">
            <v>0</v>
          </cell>
          <cell r="H15">
            <v>1.5</v>
          </cell>
          <cell r="I15">
            <v>0</v>
          </cell>
          <cell r="J15">
            <v>0</v>
          </cell>
          <cell r="K15">
            <v>1.5</v>
          </cell>
          <cell r="L15">
            <v>1.5</v>
          </cell>
          <cell r="M15">
            <v>1.95</v>
          </cell>
        </row>
        <row r="16">
          <cell r="K16">
            <v>0</v>
          </cell>
        </row>
        <row r="17">
          <cell r="D17" t="str">
            <v>SINALIZAÇÃO</v>
          </cell>
          <cell r="K17">
            <v>0</v>
          </cell>
        </row>
        <row r="18">
          <cell r="C18">
            <v>7001010005</v>
          </cell>
          <cell r="D18" t="str">
            <v>Sinalização aberta sem iluminação, com cavaletes em madeira, espaçados a cada 2,0 m, conforme padrão Compesa.</v>
          </cell>
          <cell r="E18" t="str">
            <v>M</v>
          </cell>
          <cell r="F18">
            <v>0</v>
          </cell>
          <cell r="G18">
            <v>1.25</v>
          </cell>
          <cell r="H18">
            <v>1.24</v>
          </cell>
          <cell r="I18">
            <v>0</v>
          </cell>
          <cell r="J18">
            <v>0</v>
          </cell>
          <cell r="K18">
            <v>2.4900000000000002</v>
          </cell>
          <cell r="L18">
            <v>2.4900000000000002</v>
          </cell>
          <cell r="M18">
            <v>3.24</v>
          </cell>
        </row>
        <row r="19">
          <cell r="C19">
            <v>7001010006</v>
          </cell>
          <cell r="D19" t="str">
            <v>Sinalização aberta com iluminação, inclusive cavaletes em madeira, espaçados a cada 2,0 m, gambiarra, lâmpadas, bocais e baldes, conforme padrão Compesa.</v>
          </cell>
          <cell r="E19" t="str">
            <v>M</v>
          </cell>
          <cell r="F19">
            <v>0</v>
          </cell>
          <cell r="G19">
            <v>1.86</v>
          </cell>
          <cell r="H19">
            <v>1.72</v>
          </cell>
          <cell r="I19">
            <v>0</v>
          </cell>
          <cell r="J19">
            <v>0</v>
          </cell>
          <cell r="K19">
            <v>3.58</v>
          </cell>
          <cell r="L19">
            <v>3.58</v>
          </cell>
          <cell r="M19">
            <v>4.6500000000000004</v>
          </cell>
        </row>
        <row r="20">
          <cell r="C20">
            <v>7001010007</v>
          </cell>
          <cell r="D20" t="str">
            <v>Sinalização tipo tapume fechado com iluminação em chapas de madeira compensada resinada de 6,0 mm de espessura e com altura de 2,20 m, inclusive gambiarra, lâmpadas, bocais e baldes, conforme padrão Compesa.</v>
          </cell>
          <cell r="E20" t="str">
            <v>M</v>
          </cell>
          <cell r="F20">
            <v>0</v>
          </cell>
          <cell r="G20">
            <v>11.69</v>
          </cell>
          <cell r="H20">
            <v>26.25</v>
          </cell>
          <cell r="I20">
            <v>0</v>
          </cell>
          <cell r="J20">
            <v>0</v>
          </cell>
          <cell r="K20">
            <v>37.94</v>
          </cell>
          <cell r="L20">
            <v>37.94</v>
          </cell>
          <cell r="M20">
            <v>49.32</v>
          </cell>
        </row>
        <row r="21">
          <cell r="C21">
            <v>7001010008</v>
          </cell>
          <cell r="D21" t="str">
            <v>Sinalização, sem iluminação, em tela tipo tapume de PVC - h = 1,20 m, inclusive base, em concreto, para sustentatação da tela, conforme padrão Compesa.</v>
          </cell>
          <cell r="E21" t="str">
            <v>M</v>
          </cell>
          <cell r="F21">
            <v>0</v>
          </cell>
          <cell r="G21">
            <v>1.02</v>
          </cell>
          <cell r="H21">
            <v>1.31</v>
          </cell>
          <cell r="I21">
            <v>0</v>
          </cell>
          <cell r="J21">
            <v>0</v>
          </cell>
          <cell r="K21">
            <v>2.33</v>
          </cell>
          <cell r="L21">
            <v>2.33</v>
          </cell>
          <cell r="M21">
            <v>3.03</v>
          </cell>
        </row>
        <row r="22">
          <cell r="C22">
            <v>7001010009</v>
          </cell>
          <cell r="D22" t="str">
            <v>Sinalização, com iluminação, em tela tipo tapume de PVC - h = 1,20 m, inclusive base, em concreto, para sustentatação da tela, gambiarra, lâmpadas, bocais e baldes, conforme padrão Compesa.</v>
          </cell>
          <cell r="E22" t="str">
            <v>M</v>
          </cell>
          <cell r="F22">
            <v>0</v>
          </cell>
          <cell r="G22">
            <v>1.52</v>
          </cell>
          <cell r="H22">
            <v>1.28</v>
          </cell>
          <cell r="I22">
            <v>0</v>
          </cell>
          <cell r="K22">
            <v>2.8</v>
          </cell>
          <cell r="L22">
            <v>2.8</v>
          </cell>
          <cell r="M22">
            <v>3.64</v>
          </cell>
        </row>
        <row r="23">
          <cell r="C23">
            <v>7001010010</v>
          </cell>
          <cell r="D23" t="str">
            <v>Isolamento da obra com fita de sinalização ( zebrada ).</v>
          </cell>
          <cell r="E23" t="str">
            <v>M</v>
          </cell>
          <cell r="F23">
            <v>0</v>
          </cell>
          <cell r="G23">
            <v>0.47</v>
          </cell>
          <cell r="H23">
            <v>0.49</v>
          </cell>
          <cell r="I23">
            <v>0</v>
          </cell>
          <cell r="K23">
            <v>0.96</v>
          </cell>
          <cell r="L23">
            <v>0.96</v>
          </cell>
          <cell r="M23">
            <v>1.25</v>
          </cell>
        </row>
        <row r="24">
          <cell r="C24">
            <v>7001010216</v>
          </cell>
          <cell r="D24" t="str">
            <v>Fornecimento e fixação de placa da obra em chapa galvanizada nº 16, conforme padrão fornecido pela Compesa.</v>
          </cell>
          <cell r="E24" t="str">
            <v>M²</v>
          </cell>
          <cell r="F24">
            <v>0.04</v>
          </cell>
          <cell r="G24">
            <v>10.08</v>
          </cell>
          <cell r="H24">
            <v>146.57</v>
          </cell>
          <cell r="I24">
            <v>0</v>
          </cell>
          <cell r="J24">
            <v>0</v>
          </cell>
          <cell r="K24">
            <v>156.69</v>
          </cell>
          <cell r="L24">
            <v>156.69</v>
          </cell>
          <cell r="M24">
            <v>203.7</v>
          </cell>
        </row>
        <row r="25">
          <cell r="K25">
            <v>0</v>
          </cell>
        </row>
        <row r="26">
          <cell r="D26" t="str">
            <v>PASSARELAS</v>
          </cell>
          <cell r="K26">
            <v>0</v>
          </cell>
        </row>
        <row r="27">
          <cell r="C27">
            <v>7001010012</v>
          </cell>
          <cell r="D27" t="str">
            <v>Passarela, em madeira, para coberta de valas para passagem de veículos.</v>
          </cell>
          <cell r="E27" t="str">
            <v>M²</v>
          </cell>
          <cell r="F27">
            <v>0</v>
          </cell>
          <cell r="G27">
            <v>1.74</v>
          </cell>
          <cell r="H27">
            <v>14.83</v>
          </cell>
          <cell r="I27">
            <v>0</v>
          </cell>
          <cell r="J27">
            <v>0</v>
          </cell>
          <cell r="K27">
            <v>16.57</v>
          </cell>
          <cell r="L27">
            <v>16.57</v>
          </cell>
          <cell r="M27">
            <v>21.54</v>
          </cell>
        </row>
        <row r="28">
          <cell r="C28">
            <v>7001010013</v>
          </cell>
          <cell r="D28" t="str">
            <v>Passarela, em madeira, para coberta de valas para passagem de pedestres.</v>
          </cell>
          <cell r="E28" t="str">
            <v>M²</v>
          </cell>
          <cell r="F28">
            <v>0</v>
          </cell>
          <cell r="G28">
            <v>1.74</v>
          </cell>
          <cell r="H28">
            <v>7.45</v>
          </cell>
          <cell r="I28">
            <v>0</v>
          </cell>
          <cell r="J28">
            <v>0</v>
          </cell>
          <cell r="K28">
            <v>9.19</v>
          </cell>
          <cell r="L28">
            <v>9.19</v>
          </cell>
          <cell r="M28">
            <v>11.95</v>
          </cell>
        </row>
        <row r="29">
          <cell r="K29">
            <v>0</v>
          </cell>
        </row>
        <row r="30">
          <cell r="D30" t="str">
            <v>LOCAÇÃO E NIVELAMENTO DE VALAS</v>
          </cell>
          <cell r="K30">
            <v>0</v>
          </cell>
        </row>
        <row r="31">
          <cell r="C31">
            <v>7001010014</v>
          </cell>
          <cell r="D31" t="str">
            <v>Locação e nivelamento de valas para adutora com uso de equipamentos topógráficos.</v>
          </cell>
          <cell r="E31" t="str">
            <v>M</v>
          </cell>
          <cell r="F31">
            <v>0</v>
          </cell>
          <cell r="G31">
            <v>1.82</v>
          </cell>
          <cell r="H31">
            <v>0</v>
          </cell>
          <cell r="I31">
            <v>0</v>
          </cell>
          <cell r="J31">
            <v>0</v>
          </cell>
          <cell r="K31">
            <v>1.82</v>
          </cell>
          <cell r="L31">
            <v>1.82</v>
          </cell>
          <cell r="M31">
            <v>2.37</v>
          </cell>
        </row>
        <row r="32">
          <cell r="C32">
            <v>7001010015</v>
          </cell>
          <cell r="D32" t="str">
            <v>Locação e nivelamento de valas para rede de distribuição com uso de equipamentos topógráficos.</v>
          </cell>
          <cell r="E32" t="str">
            <v>M</v>
          </cell>
          <cell r="F32">
            <v>0</v>
          </cell>
          <cell r="G32">
            <v>1.0900000000000001</v>
          </cell>
          <cell r="H32">
            <v>0</v>
          </cell>
          <cell r="I32">
            <v>0</v>
          </cell>
          <cell r="J32">
            <v>0</v>
          </cell>
          <cell r="K32">
            <v>1.0900000000000001</v>
          </cell>
          <cell r="L32">
            <v>1.0900000000000001</v>
          </cell>
          <cell r="M32">
            <v>1.42</v>
          </cell>
        </row>
        <row r="33">
          <cell r="C33">
            <v>7001010016</v>
          </cell>
          <cell r="D33" t="str">
            <v>Locação e nivelamento de valas para coletor com uso de equipamentos topógráficos.</v>
          </cell>
          <cell r="E33" t="str">
            <v>M</v>
          </cell>
          <cell r="F33">
            <v>0</v>
          </cell>
          <cell r="G33">
            <v>2.9</v>
          </cell>
          <cell r="H33">
            <v>0</v>
          </cell>
          <cell r="I33">
            <v>0</v>
          </cell>
          <cell r="J33">
            <v>0</v>
          </cell>
          <cell r="K33">
            <v>2.9</v>
          </cell>
          <cell r="L33">
            <v>2.9</v>
          </cell>
          <cell r="M33">
            <v>3.77</v>
          </cell>
        </row>
        <row r="34">
          <cell r="C34">
            <v>7001010017</v>
          </cell>
          <cell r="D34" t="str">
            <v>Locação de valas para rede de distribuição ou adutora em  área urbana  ( com utilização de cal ou produto similar ).</v>
          </cell>
          <cell r="E34" t="str">
            <v>M</v>
          </cell>
          <cell r="F34">
            <v>0</v>
          </cell>
          <cell r="G34">
            <v>0.69</v>
          </cell>
          <cell r="H34">
            <v>0.09</v>
          </cell>
          <cell r="I34">
            <v>0</v>
          </cell>
          <cell r="J34">
            <v>0</v>
          </cell>
          <cell r="K34">
            <v>0.78</v>
          </cell>
          <cell r="L34">
            <v>0.78</v>
          </cell>
          <cell r="M34">
            <v>1.01</v>
          </cell>
        </row>
        <row r="35">
          <cell r="K35">
            <v>0</v>
          </cell>
        </row>
        <row r="36">
          <cell r="D36" t="str">
            <v>LOCAÇÃO E DEMARCAÇÃO</v>
          </cell>
          <cell r="K36">
            <v>0</v>
          </cell>
        </row>
        <row r="37">
          <cell r="C37">
            <v>7001010018</v>
          </cell>
          <cell r="D37" t="str">
            <v>Locação da obra ( com uso de gabarito de madeira ).</v>
          </cell>
          <cell r="E37" t="str">
            <v>M²</v>
          </cell>
          <cell r="F37">
            <v>0</v>
          </cell>
          <cell r="G37">
            <v>1.81</v>
          </cell>
          <cell r="H37">
            <v>1.08</v>
          </cell>
          <cell r="I37">
            <v>0</v>
          </cell>
          <cell r="J37">
            <v>0</v>
          </cell>
          <cell r="K37">
            <v>2.89</v>
          </cell>
          <cell r="L37">
            <v>2.89</v>
          </cell>
          <cell r="M37">
            <v>3.76</v>
          </cell>
        </row>
        <row r="38">
          <cell r="K38">
            <v>0</v>
          </cell>
        </row>
        <row r="39">
          <cell r="D39" t="str">
            <v>TRABALHOS EM TERRA</v>
          </cell>
          <cell r="K39">
            <v>0</v>
          </cell>
        </row>
        <row r="40">
          <cell r="K40">
            <v>0</v>
          </cell>
        </row>
        <row r="41">
          <cell r="D41" t="str">
            <v>ESCAVAÇÃO MANUAL EM MATERIAL DE PRIMEIRA E/ OU SEGUNDA CATEGORIA</v>
          </cell>
        </row>
        <row r="42">
          <cell r="C42">
            <v>7001020001</v>
          </cell>
          <cell r="D42" t="str">
            <v>Escavação manual de valas em material de 1ª e/ou 2ª categorias até 2,0 m de profundidade.</v>
          </cell>
          <cell r="E42" t="str">
            <v xml:space="preserve">M³   </v>
          </cell>
          <cell r="F42">
            <v>0</v>
          </cell>
          <cell r="G42">
            <v>19.32</v>
          </cell>
          <cell r="H42">
            <v>0</v>
          </cell>
          <cell r="I42">
            <v>0</v>
          </cell>
          <cell r="J42">
            <v>0</v>
          </cell>
          <cell r="K42">
            <v>19.32</v>
          </cell>
          <cell r="L42">
            <v>19.32</v>
          </cell>
          <cell r="M42">
            <v>25.12</v>
          </cell>
        </row>
        <row r="43">
          <cell r="C43">
            <v>7001020002</v>
          </cell>
          <cell r="D43" t="str">
            <v>Escavação manual de valas em material de 1ª e/ou 2ª categorias acima de 2,00 m e até 4,00 m de profundidade.</v>
          </cell>
          <cell r="E43" t="str">
            <v xml:space="preserve">M³   </v>
          </cell>
          <cell r="F43">
            <v>0</v>
          </cell>
          <cell r="G43">
            <v>23.06</v>
          </cell>
          <cell r="H43">
            <v>0</v>
          </cell>
          <cell r="I43">
            <v>0</v>
          </cell>
          <cell r="J43">
            <v>0</v>
          </cell>
          <cell r="K43">
            <v>23.06</v>
          </cell>
          <cell r="L43">
            <v>23.06</v>
          </cell>
          <cell r="M43">
            <v>29.98</v>
          </cell>
        </row>
        <row r="44">
          <cell r="C44">
            <v>7001020003</v>
          </cell>
          <cell r="D44" t="str">
            <v>Escavação manual de valas em material de 1ª e/ou 2ª categorias acima de 4,00 m e até 6,00 m de profundidade.</v>
          </cell>
          <cell r="E44" t="str">
            <v xml:space="preserve">M³   </v>
          </cell>
          <cell r="F44">
            <v>0</v>
          </cell>
          <cell r="G44">
            <v>26.74</v>
          </cell>
          <cell r="H44">
            <v>0</v>
          </cell>
          <cell r="I44">
            <v>0</v>
          </cell>
          <cell r="J44">
            <v>0</v>
          </cell>
          <cell r="K44">
            <v>26.74</v>
          </cell>
          <cell r="L44">
            <v>26.74</v>
          </cell>
          <cell r="M44">
            <v>34.76</v>
          </cell>
        </row>
        <row r="45">
          <cell r="C45">
            <v>7001020004</v>
          </cell>
          <cell r="D45" t="str">
            <v>Escavação manual, em campo aberto, em material de 1ª e/ou 2ª categorias até 2,0 m de profundidade.</v>
          </cell>
          <cell r="E45" t="str">
            <v xml:space="preserve">M³   </v>
          </cell>
          <cell r="F45">
            <v>0</v>
          </cell>
          <cell r="G45">
            <v>17.41</v>
          </cell>
          <cell r="H45">
            <v>0</v>
          </cell>
          <cell r="I45">
            <v>0</v>
          </cell>
          <cell r="J45">
            <v>0</v>
          </cell>
          <cell r="K45">
            <v>17.41</v>
          </cell>
          <cell r="L45">
            <v>17.41</v>
          </cell>
          <cell r="M45">
            <v>22.63</v>
          </cell>
        </row>
        <row r="46">
          <cell r="C46">
            <v>7001020005</v>
          </cell>
          <cell r="D46" t="str">
            <v>Escavação manual, em campo aberto, em material de 1ª e/ou 2ª categorias acima de 2,00 m e até 4,00 m de profundidade.</v>
          </cell>
          <cell r="E46" t="str">
            <v xml:space="preserve">M³   </v>
          </cell>
          <cell r="F46">
            <v>0</v>
          </cell>
          <cell r="G46">
            <v>20.74</v>
          </cell>
          <cell r="H46">
            <v>0</v>
          </cell>
          <cell r="I46">
            <v>0</v>
          </cell>
          <cell r="J46">
            <v>0</v>
          </cell>
          <cell r="K46">
            <v>20.74</v>
          </cell>
          <cell r="L46">
            <v>20.74</v>
          </cell>
          <cell r="M46">
            <v>26.96</v>
          </cell>
        </row>
        <row r="47">
          <cell r="C47">
            <v>7001020006</v>
          </cell>
          <cell r="D47" t="str">
            <v>Escavação manual, em campo aberto, em material de 1ª e/ou 2ª categorias acima de 4,00 m e até 6,00 m de profundidade.</v>
          </cell>
          <cell r="E47" t="str">
            <v xml:space="preserve">M³   </v>
          </cell>
          <cell r="F47">
            <v>0</v>
          </cell>
          <cell r="G47">
            <v>24.07</v>
          </cell>
          <cell r="H47">
            <v>0</v>
          </cell>
          <cell r="I47">
            <v>0</v>
          </cell>
          <cell r="J47">
            <v>0</v>
          </cell>
          <cell r="K47">
            <v>24.07</v>
          </cell>
          <cell r="L47">
            <v>24.07</v>
          </cell>
          <cell r="M47">
            <v>31.29</v>
          </cell>
        </row>
        <row r="48">
          <cell r="K48">
            <v>0</v>
          </cell>
        </row>
        <row r="49">
          <cell r="D49" t="str">
            <v>ESCAVAÇÃO EM ROCHA</v>
          </cell>
          <cell r="K49">
            <v>0</v>
          </cell>
        </row>
        <row r="50">
          <cell r="C50">
            <v>7001020007</v>
          </cell>
          <cell r="D50" t="str">
            <v>Escavação em material de 3ª categoria ( rocha ), campo aberto, até 2,00 m de profundidade com explosivos, inclusive abafamento.</v>
          </cell>
          <cell r="E50" t="str">
            <v xml:space="preserve">M³   </v>
          </cell>
          <cell r="F50">
            <v>2.35</v>
          </cell>
          <cell r="G50">
            <v>11.58</v>
          </cell>
          <cell r="H50">
            <v>47.73</v>
          </cell>
          <cell r="I50">
            <v>0</v>
          </cell>
          <cell r="J50">
            <v>0</v>
          </cell>
          <cell r="K50">
            <v>61.66</v>
          </cell>
          <cell r="L50">
            <v>61.66</v>
          </cell>
          <cell r="M50">
            <v>80.16</v>
          </cell>
        </row>
        <row r="51">
          <cell r="C51">
            <v>7001020008</v>
          </cell>
          <cell r="D51" t="str">
            <v>Escavação em material de 3ª categoria ( rocha ), campo aberto, acima de 2,00 m e até 4,00 m de profundidade com explosivos, inclusive abafamento.</v>
          </cell>
          <cell r="E51" t="str">
            <v xml:space="preserve">M³   </v>
          </cell>
          <cell r="F51">
            <v>3.07</v>
          </cell>
          <cell r="G51">
            <v>11.58</v>
          </cell>
          <cell r="H51">
            <v>47.73</v>
          </cell>
          <cell r="I51">
            <v>0</v>
          </cell>
          <cell r="J51">
            <v>0</v>
          </cell>
          <cell r="K51">
            <v>62.38</v>
          </cell>
          <cell r="L51">
            <v>62.38</v>
          </cell>
          <cell r="M51">
            <v>81.09</v>
          </cell>
        </row>
        <row r="52">
          <cell r="C52">
            <v>7001020009</v>
          </cell>
          <cell r="D52" t="str">
            <v>Escavação em material de 3ª categoria ( rocha ), campo aberto, acima de 4,00 m e até 6,00 m de profundidade com explosivos, inclusive abafamento.</v>
          </cell>
          <cell r="E52" t="str">
            <v xml:space="preserve">M³   </v>
          </cell>
          <cell r="F52">
            <v>3.52</v>
          </cell>
          <cell r="G52">
            <v>11.58</v>
          </cell>
          <cell r="H52">
            <v>47.73</v>
          </cell>
          <cell r="I52">
            <v>0</v>
          </cell>
          <cell r="J52">
            <v>0</v>
          </cell>
          <cell r="K52">
            <v>62.83</v>
          </cell>
          <cell r="L52">
            <v>62.83</v>
          </cell>
          <cell r="M52">
            <v>81.680000000000007</v>
          </cell>
        </row>
        <row r="53">
          <cell r="C53">
            <v>7001020010</v>
          </cell>
          <cell r="D53" t="str">
            <v>Escavação de valas em material de 3ª categoria ( rocha ) até 2,00 m de profundidade com explosivos, inclusive abafamento.</v>
          </cell>
          <cell r="E53" t="str">
            <v xml:space="preserve">M³   </v>
          </cell>
          <cell r="F53">
            <v>7.35</v>
          </cell>
          <cell r="G53">
            <v>11.58</v>
          </cell>
          <cell r="H53">
            <v>47.73</v>
          </cell>
          <cell r="I53">
            <v>0</v>
          </cell>
          <cell r="J53">
            <v>0</v>
          </cell>
          <cell r="K53">
            <v>66.66</v>
          </cell>
          <cell r="L53">
            <v>66.66</v>
          </cell>
          <cell r="M53">
            <v>86.66</v>
          </cell>
        </row>
        <row r="54">
          <cell r="C54">
            <v>7001020011</v>
          </cell>
          <cell r="D54" t="str">
            <v>Escavação de valas em material de 3ª categoria ( rocha ) acima de 2,00 m e até 4,00 m de profundidade com explosivos, inclusive abafamento.</v>
          </cell>
          <cell r="E54" t="str">
            <v xml:space="preserve">M³   </v>
          </cell>
          <cell r="F54">
            <v>10.16</v>
          </cell>
          <cell r="G54">
            <v>11.89</v>
          </cell>
          <cell r="H54">
            <v>47.73</v>
          </cell>
          <cell r="I54">
            <v>0</v>
          </cell>
          <cell r="J54">
            <v>0</v>
          </cell>
          <cell r="K54">
            <v>69.78</v>
          </cell>
          <cell r="L54">
            <v>69.78</v>
          </cell>
          <cell r="M54">
            <v>90.71</v>
          </cell>
        </row>
        <row r="55">
          <cell r="C55">
            <v>7001020012</v>
          </cell>
          <cell r="D55" t="str">
            <v>Escavação de valas em material de 3ª categoria ( rocha ) acima de 4,00 m e até 6,00 m de profundidade com explosivos, inclusive abafamento.</v>
          </cell>
          <cell r="E55" t="str">
            <v xml:space="preserve">M³   </v>
          </cell>
          <cell r="F55">
            <v>12.41</v>
          </cell>
          <cell r="G55">
            <v>12.18</v>
          </cell>
          <cell r="H55">
            <v>47.73</v>
          </cell>
          <cell r="I55">
            <v>0</v>
          </cell>
          <cell r="J55">
            <v>0</v>
          </cell>
          <cell r="K55">
            <v>72.319999999999993</v>
          </cell>
          <cell r="L55">
            <v>72.319999999999993</v>
          </cell>
          <cell r="M55">
            <v>94.02</v>
          </cell>
        </row>
        <row r="56">
          <cell r="K56">
            <v>0</v>
          </cell>
        </row>
        <row r="57">
          <cell r="D57" t="str">
            <v>ESCAVAÇÃO MECANIZADA</v>
          </cell>
        </row>
        <row r="58">
          <cell r="C58">
            <v>7001020013</v>
          </cell>
          <cell r="D58" t="str">
            <v>Escavação mecanizada de valas em material de 1ª e/ou 2ª categorias até 2,00 m de profundidade.</v>
          </cell>
          <cell r="E58" t="str">
            <v xml:space="preserve">M³   </v>
          </cell>
          <cell r="F58">
            <v>4.3600000000000003</v>
          </cell>
          <cell r="G58">
            <v>0.47</v>
          </cell>
          <cell r="H58">
            <v>0</v>
          </cell>
          <cell r="I58">
            <v>0</v>
          </cell>
          <cell r="J58">
            <v>0</v>
          </cell>
          <cell r="K58">
            <v>4.83</v>
          </cell>
          <cell r="L58">
            <v>4.83</v>
          </cell>
          <cell r="M58">
            <v>6.28</v>
          </cell>
        </row>
        <row r="59">
          <cell r="C59">
            <v>7001020014</v>
          </cell>
          <cell r="D59" t="str">
            <v>Escavação mecanizada de valas em material de 1ª e/ou 2ª categorias acima de 2,00 m  e até 4,00 m de profundidade.</v>
          </cell>
          <cell r="E59" t="str">
            <v xml:space="preserve">M³   </v>
          </cell>
          <cell r="F59">
            <v>6</v>
          </cell>
          <cell r="G59">
            <v>0.65</v>
          </cell>
          <cell r="H59">
            <v>0</v>
          </cell>
          <cell r="I59">
            <v>0</v>
          </cell>
          <cell r="J59">
            <v>0</v>
          </cell>
          <cell r="K59">
            <v>6.65</v>
          </cell>
          <cell r="L59">
            <v>6.65</v>
          </cell>
          <cell r="M59">
            <v>8.65</v>
          </cell>
        </row>
        <row r="60">
          <cell r="C60">
            <v>7001020015</v>
          </cell>
          <cell r="D60" t="str">
            <v>Escavação mecanizada de valas em material de 1ª e/ou 2ª categorias acima de 4,00 m e até 6,00 m de profundidade.</v>
          </cell>
          <cell r="E60" t="str">
            <v xml:space="preserve">M³   </v>
          </cell>
          <cell r="F60">
            <v>8.7200000000000006</v>
          </cell>
          <cell r="G60">
            <v>0.96</v>
          </cell>
          <cell r="H60">
            <v>0</v>
          </cell>
          <cell r="I60">
            <v>0</v>
          </cell>
          <cell r="J60">
            <v>0</v>
          </cell>
          <cell r="K60">
            <v>9.68</v>
          </cell>
          <cell r="L60">
            <v>9.68</v>
          </cell>
          <cell r="M60">
            <v>12.58</v>
          </cell>
        </row>
        <row r="61">
          <cell r="C61">
            <v>7001020016</v>
          </cell>
          <cell r="D61" t="str">
            <v>Escavação mecanizada em campo aberto em material de 1ª e/ou 2ª categorias até 2,00 m de profundidade.</v>
          </cell>
          <cell r="E61" t="str">
            <v>M³</v>
          </cell>
          <cell r="F61">
            <v>1.54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1.54</v>
          </cell>
          <cell r="L61">
            <v>1.54</v>
          </cell>
          <cell r="M61">
            <v>2</v>
          </cell>
        </row>
        <row r="62">
          <cell r="C62">
            <v>7001020017</v>
          </cell>
          <cell r="D62" t="str">
            <v>Escavação mecanizada em campo aberto em material de 1ª e/ou 2ª categorias acima de 2,00 m e até 4,00 m de profundidade.</v>
          </cell>
          <cell r="E62" t="str">
            <v>M³</v>
          </cell>
          <cell r="F62">
            <v>1.79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1.79</v>
          </cell>
          <cell r="L62">
            <v>1.79</v>
          </cell>
          <cell r="M62">
            <v>2.33</v>
          </cell>
        </row>
        <row r="63">
          <cell r="C63">
            <v>7001020018</v>
          </cell>
          <cell r="D63" t="str">
            <v>Escavação mecanizada em campo aberto em material de 1ª e/ou 2ª categorias acima de 4,00 m e até 6,00 m de profundidade.</v>
          </cell>
          <cell r="E63" t="str">
            <v>M³</v>
          </cell>
          <cell r="F63">
            <v>2.17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2.17</v>
          </cell>
          <cell r="L63">
            <v>2.17</v>
          </cell>
          <cell r="M63">
            <v>2.82</v>
          </cell>
        </row>
        <row r="64">
          <cell r="C64">
            <v>7001020019</v>
          </cell>
          <cell r="D64" t="str">
            <v>Escavação, carga, transporte de solo mole - DMT: ( 0 até 200 ) m.</v>
          </cell>
          <cell r="E64" t="str">
            <v>M³</v>
          </cell>
          <cell r="F64">
            <v>5.61</v>
          </cell>
          <cell r="G64">
            <v>0.5</v>
          </cell>
          <cell r="H64">
            <v>0</v>
          </cell>
          <cell r="I64">
            <v>0</v>
          </cell>
          <cell r="J64">
            <v>0</v>
          </cell>
          <cell r="K64">
            <v>6.11</v>
          </cell>
          <cell r="L64">
            <v>6.11</v>
          </cell>
          <cell r="M64">
            <v>7.94</v>
          </cell>
        </row>
        <row r="65">
          <cell r="C65">
            <v>7001020020</v>
          </cell>
          <cell r="D65" t="str">
            <v>Escavação, carga, transporte de solo mole - DMT: ( 201 até 400 ) m.</v>
          </cell>
          <cell r="E65" t="str">
            <v>M³</v>
          </cell>
          <cell r="F65">
            <v>6.12</v>
          </cell>
          <cell r="G65">
            <v>0.5</v>
          </cell>
          <cell r="H65">
            <v>0</v>
          </cell>
          <cell r="I65">
            <v>0</v>
          </cell>
          <cell r="J65">
            <v>0</v>
          </cell>
          <cell r="K65">
            <v>6.62</v>
          </cell>
          <cell r="L65">
            <v>6.62</v>
          </cell>
          <cell r="M65">
            <v>8.61</v>
          </cell>
        </row>
        <row r="66">
          <cell r="C66">
            <v>7001020021</v>
          </cell>
          <cell r="D66" t="str">
            <v>Escavação, carga, transporte de solo mole - DMT: ( 401 até 600 ) m.</v>
          </cell>
          <cell r="E66" t="str">
            <v>M³</v>
          </cell>
          <cell r="F66">
            <v>6.34</v>
          </cell>
          <cell r="G66">
            <v>0.5</v>
          </cell>
          <cell r="H66">
            <v>0</v>
          </cell>
          <cell r="I66">
            <v>0</v>
          </cell>
          <cell r="J66">
            <v>0</v>
          </cell>
          <cell r="K66">
            <v>6.84</v>
          </cell>
          <cell r="L66">
            <v>6.84</v>
          </cell>
          <cell r="M66">
            <v>8.89</v>
          </cell>
        </row>
        <row r="67">
          <cell r="C67">
            <v>7001020022</v>
          </cell>
          <cell r="D67" t="str">
            <v>Escavação, carga, transporte de solo mole - DMT: ( 601 até 800 ) m.</v>
          </cell>
          <cell r="E67" t="str">
            <v>M³</v>
          </cell>
          <cell r="F67">
            <v>6.59</v>
          </cell>
          <cell r="G67">
            <v>0.5</v>
          </cell>
          <cell r="H67">
            <v>0</v>
          </cell>
          <cell r="I67">
            <v>0</v>
          </cell>
          <cell r="J67">
            <v>0</v>
          </cell>
          <cell r="K67">
            <v>7.09</v>
          </cell>
          <cell r="L67">
            <v>7.09</v>
          </cell>
          <cell r="M67">
            <v>9.2200000000000006</v>
          </cell>
        </row>
        <row r="68">
          <cell r="C68">
            <v>7001020023</v>
          </cell>
          <cell r="D68" t="str">
            <v>Escavação, carga, transporte de solo mole - DMT: ( 801 até 1.000 ) m.</v>
          </cell>
          <cell r="E68" t="str">
            <v>M³</v>
          </cell>
          <cell r="F68">
            <v>6.9</v>
          </cell>
          <cell r="G68">
            <v>0.5</v>
          </cell>
          <cell r="H68">
            <v>0</v>
          </cell>
          <cell r="I68">
            <v>0</v>
          </cell>
          <cell r="J68">
            <v>0</v>
          </cell>
          <cell r="K68">
            <v>7.4</v>
          </cell>
          <cell r="L68">
            <v>7.4</v>
          </cell>
          <cell r="M68">
            <v>9.6199999999999992</v>
          </cell>
        </row>
        <row r="69">
          <cell r="K69">
            <v>0</v>
          </cell>
        </row>
        <row r="70">
          <cell r="D70" t="str">
            <v>REMOÇÃO DO MATERIAL ESCAVADO</v>
          </cell>
          <cell r="K70">
            <v>0</v>
          </cell>
        </row>
        <row r="71">
          <cell r="D71" t="str">
            <v>Remoção com carga manual:</v>
          </cell>
          <cell r="K71">
            <v>0</v>
          </cell>
        </row>
        <row r="72">
          <cell r="C72">
            <v>7001020024</v>
          </cell>
          <cell r="D72" t="str">
            <v>Remoção do material escavado em caminhão basculante, até 1,0 km, inclusive carga manual e descarga ( medido no corte ).</v>
          </cell>
          <cell r="E72" t="str">
            <v>M³</v>
          </cell>
          <cell r="F72">
            <v>18.579999999999998</v>
          </cell>
          <cell r="G72">
            <v>4.46</v>
          </cell>
          <cell r="H72">
            <v>0</v>
          </cell>
          <cell r="I72">
            <v>0</v>
          </cell>
          <cell r="J72">
            <v>0</v>
          </cell>
          <cell r="K72">
            <v>23.04</v>
          </cell>
          <cell r="L72">
            <v>23.04</v>
          </cell>
          <cell r="M72">
            <v>29.95</v>
          </cell>
        </row>
        <row r="73">
          <cell r="C73">
            <v>7001020025</v>
          </cell>
          <cell r="D73" t="str">
            <v>Remoção do material escavado em caminhão basculante, até 2,0 km, inclusive carga manual e descarga  (medido no corte ).</v>
          </cell>
          <cell r="E73" t="str">
            <v>M³</v>
          </cell>
          <cell r="F73">
            <v>18.989999999999998</v>
          </cell>
          <cell r="G73">
            <v>4.46</v>
          </cell>
          <cell r="H73">
            <v>0</v>
          </cell>
          <cell r="I73">
            <v>0</v>
          </cell>
          <cell r="J73">
            <v>0</v>
          </cell>
          <cell r="K73">
            <v>23.45</v>
          </cell>
          <cell r="L73">
            <v>23.45</v>
          </cell>
          <cell r="M73">
            <v>30.49</v>
          </cell>
        </row>
        <row r="74">
          <cell r="C74">
            <v>7001020026</v>
          </cell>
          <cell r="D74" t="str">
            <v>Remoção do material escavado em caminhão basculante, até 4,0 km, inclusive carga manual e descarga  ( medido no corte ).</v>
          </cell>
          <cell r="E74" t="str">
            <v>M³</v>
          </cell>
          <cell r="F74">
            <v>19.82</v>
          </cell>
          <cell r="G74">
            <v>4.46</v>
          </cell>
          <cell r="H74">
            <v>0</v>
          </cell>
          <cell r="I74">
            <v>0</v>
          </cell>
          <cell r="J74">
            <v>0</v>
          </cell>
          <cell r="K74">
            <v>24.28</v>
          </cell>
          <cell r="L74">
            <v>24.28</v>
          </cell>
          <cell r="M74">
            <v>31.56</v>
          </cell>
        </row>
        <row r="75">
          <cell r="C75">
            <v>7001020027</v>
          </cell>
          <cell r="D75" t="str">
            <v>Remoção do material escavado em caminhão basculante, até 6,0 km, inclusive carga manual e descarga  ( medido no corte ).</v>
          </cell>
          <cell r="E75" t="str">
            <v>M³</v>
          </cell>
          <cell r="F75">
            <v>20.64</v>
          </cell>
          <cell r="G75">
            <v>4.46</v>
          </cell>
          <cell r="H75">
            <v>0</v>
          </cell>
          <cell r="I75">
            <v>0</v>
          </cell>
          <cell r="J75">
            <v>0</v>
          </cell>
          <cell r="K75">
            <v>25.1</v>
          </cell>
          <cell r="L75">
            <v>25.1</v>
          </cell>
          <cell r="M75">
            <v>32.630000000000003</v>
          </cell>
        </row>
        <row r="76">
          <cell r="C76">
            <v>7001020028</v>
          </cell>
          <cell r="D76" t="str">
            <v>Remoção do material escavado em caminhão basculante, até 8,0 km, inclusive carga manual e descarga  (medido no corte ).</v>
          </cell>
          <cell r="E76" t="str">
            <v>M³</v>
          </cell>
          <cell r="F76">
            <v>21.48</v>
          </cell>
          <cell r="G76">
            <v>4.46</v>
          </cell>
          <cell r="H76">
            <v>0</v>
          </cell>
          <cell r="I76">
            <v>0</v>
          </cell>
          <cell r="J76">
            <v>0</v>
          </cell>
          <cell r="K76">
            <v>25.94</v>
          </cell>
          <cell r="L76">
            <v>25.94</v>
          </cell>
          <cell r="M76">
            <v>33.72</v>
          </cell>
        </row>
        <row r="77">
          <cell r="C77">
            <v>7001020029</v>
          </cell>
          <cell r="D77" t="str">
            <v>Remoção do material escavado em caminhão basculante, até 10,0 km, inclusive carga manual e descarga  ( medido no corte ).</v>
          </cell>
          <cell r="E77" t="str">
            <v>M³</v>
          </cell>
          <cell r="F77">
            <v>22.29</v>
          </cell>
          <cell r="G77">
            <v>4.46</v>
          </cell>
          <cell r="H77">
            <v>0</v>
          </cell>
          <cell r="I77">
            <v>0</v>
          </cell>
          <cell r="J77">
            <v>0</v>
          </cell>
          <cell r="K77">
            <v>26.75</v>
          </cell>
          <cell r="L77">
            <v>26.75</v>
          </cell>
          <cell r="M77">
            <v>34.78</v>
          </cell>
        </row>
        <row r="78">
          <cell r="C78">
            <v>7001020030</v>
          </cell>
          <cell r="D78" t="str">
            <v>Remoção do material escavado em caminhão basculante, até 12,0 km, inclusive carga manual e descarga  ( medido no corte ).</v>
          </cell>
          <cell r="E78" t="str">
            <v>M³</v>
          </cell>
          <cell r="F78">
            <v>23.11</v>
          </cell>
          <cell r="G78">
            <v>4.46</v>
          </cell>
          <cell r="H78">
            <v>0</v>
          </cell>
          <cell r="I78">
            <v>0</v>
          </cell>
          <cell r="J78">
            <v>0</v>
          </cell>
          <cell r="K78">
            <v>27.57</v>
          </cell>
          <cell r="L78">
            <v>27.57</v>
          </cell>
          <cell r="M78">
            <v>35.840000000000003</v>
          </cell>
        </row>
        <row r="79">
          <cell r="C79">
            <v>7001020031</v>
          </cell>
          <cell r="D79" t="str">
            <v>Remoção do material escavado em caminhão basculante, até 14,0 km, inclusive carga manual e descarga  ( medido no corte ).</v>
          </cell>
          <cell r="E79" t="str">
            <v>M³</v>
          </cell>
          <cell r="F79">
            <v>23.94</v>
          </cell>
          <cell r="G79">
            <v>4.46</v>
          </cell>
          <cell r="H79">
            <v>0</v>
          </cell>
          <cell r="I79">
            <v>0</v>
          </cell>
          <cell r="J79">
            <v>0</v>
          </cell>
          <cell r="K79">
            <v>28.4</v>
          </cell>
          <cell r="L79">
            <v>28.4</v>
          </cell>
          <cell r="M79">
            <v>36.92</v>
          </cell>
        </row>
        <row r="80">
          <cell r="C80">
            <v>7001020032</v>
          </cell>
          <cell r="D80" t="str">
            <v>Remoção do material escavado em caminhão basculante, até 16,0 km, inclusive carga manual e descarga  ( medido no corte ).</v>
          </cell>
          <cell r="E80" t="str">
            <v>M³</v>
          </cell>
          <cell r="F80">
            <v>24.73</v>
          </cell>
          <cell r="G80">
            <v>4.46</v>
          </cell>
          <cell r="H80">
            <v>0</v>
          </cell>
          <cell r="I80">
            <v>0</v>
          </cell>
          <cell r="J80">
            <v>0</v>
          </cell>
          <cell r="K80">
            <v>29.19</v>
          </cell>
          <cell r="L80">
            <v>29.19</v>
          </cell>
          <cell r="M80">
            <v>37.950000000000003</v>
          </cell>
        </row>
        <row r="81">
          <cell r="C81">
            <v>7001020033</v>
          </cell>
          <cell r="D81" t="str">
            <v>Remoção do material escavado em caminhão basculante, até 18,0 km, inclusive carga manual e descarga  ( medido no corte ).</v>
          </cell>
          <cell r="E81" t="str">
            <v>M³</v>
          </cell>
          <cell r="F81">
            <v>25.57</v>
          </cell>
          <cell r="G81">
            <v>4.46</v>
          </cell>
          <cell r="H81">
            <v>0</v>
          </cell>
          <cell r="I81">
            <v>0</v>
          </cell>
          <cell r="J81">
            <v>0</v>
          </cell>
          <cell r="K81">
            <v>30.03</v>
          </cell>
          <cell r="L81">
            <v>30.03</v>
          </cell>
          <cell r="M81">
            <v>39.04</v>
          </cell>
        </row>
        <row r="82">
          <cell r="C82">
            <v>7001020034</v>
          </cell>
          <cell r="D82" t="str">
            <v>Remoção do material escavado em caminhão basculante, até 20,0 km, inclusive carga manual e descarga  ( medido no corte ).</v>
          </cell>
          <cell r="E82" t="str">
            <v>M³</v>
          </cell>
          <cell r="F82">
            <v>26.4</v>
          </cell>
          <cell r="G82">
            <v>4.46</v>
          </cell>
          <cell r="H82">
            <v>0</v>
          </cell>
          <cell r="I82">
            <v>0</v>
          </cell>
          <cell r="J82">
            <v>0</v>
          </cell>
          <cell r="K82">
            <v>30.86</v>
          </cell>
          <cell r="L82">
            <v>30.86</v>
          </cell>
          <cell r="M82">
            <v>40.119999999999997</v>
          </cell>
        </row>
        <row r="83">
          <cell r="D83" t="str">
            <v>Remoção com carga mecânica:</v>
          </cell>
          <cell r="K83">
            <v>0</v>
          </cell>
        </row>
        <row r="84">
          <cell r="C84">
            <v>7001020035</v>
          </cell>
          <cell r="D84" t="str">
            <v>Remoção do material escavado em caminhão basculante, até 1,0 km, inclusive carga mecânica e descarga ( medido no corte ).</v>
          </cell>
          <cell r="E84" t="str">
            <v>M³</v>
          </cell>
          <cell r="F84">
            <v>2.14</v>
          </cell>
          <cell r="G84">
            <v>0.05</v>
          </cell>
          <cell r="H84">
            <v>0</v>
          </cell>
          <cell r="I84">
            <v>0</v>
          </cell>
          <cell r="J84">
            <v>0</v>
          </cell>
          <cell r="K84">
            <v>2.19</v>
          </cell>
          <cell r="L84">
            <v>2.19</v>
          </cell>
          <cell r="M84">
            <v>2.85</v>
          </cell>
        </row>
        <row r="85">
          <cell r="C85">
            <v>7001020036</v>
          </cell>
          <cell r="D85" t="str">
            <v>Remoção do material escavado em caminhão basculante, até 2,0 km, inclusive carga mecânica e descarga ( medido no corte ).</v>
          </cell>
          <cell r="E85" t="str">
            <v>M³</v>
          </cell>
          <cell r="F85">
            <v>2.5499999999999998</v>
          </cell>
          <cell r="G85">
            <v>0.05</v>
          </cell>
          <cell r="H85">
            <v>0</v>
          </cell>
          <cell r="I85">
            <v>0</v>
          </cell>
          <cell r="J85">
            <v>0</v>
          </cell>
          <cell r="K85">
            <v>2.6</v>
          </cell>
          <cell r="L85">
            <v>2.6</v>
          </cell>
          <cell r="M85">
            <v>3.38</v>
          </cell>
        </row>
        <row r="86">
          <cell r="C86">
            <v>7001020037</v>
          </cell>
          <cell r="D86" t="str">
            <v>Remoção do material escavado em caminhão basculante, até 4,0 km, inclusive carga mecânica e descarga ( medido no corte ).</v>
          </cell>
          <cell r="E86" t="str">
            <v>M³</v>
          </cell>
          <cell r="F86">
            <v>3.38</v>
          </cell>
          <cell r="G86">
            <v>0.05</v>
          </cell>
          <cell r="H86">
            <v>0</v>
          </cell>
          <cell r="I86">
            <v>0</v>
          </cell>
          <cell r="J86">
            <v>0</v>
          </cell>
          <cell r="K86">
            <v>3.43</v>
          </cell>
          <cell r="L86">
            <v>3.43</v>
          </cell>
          <cell r="M86">
            <v>4.46</v>
          </cell>
        </row>
        <row r="87">
          <cell r="C87">
            <v>7001020038</v>
          </cell>
          <cell r="D87" t="str">
            <v>Remoção do material escavado em caminhão basculante, até 6,0 km, inclusive carga mecânica e descarga ( medido no corte ).</v>
          </cell>
          <cell r="E87" t="str">
            <v>M³</v>
          </cell>
          <cell r="F87">
            <v>4.2</v>
          </cell>
          <cell r="G87">
            <v>0.05</v>
          </cell>
          <cell r="H87">
            <v>0</v>
          </cell>
          <cell r="I87">
            <v>0</v>
          </cell>
          <cell r="J87">
            <v>0</v>
          </cell>
          <cell r="K87">
            <v>4.25</v>
          </cell>
          <cell r="L87">
            <v>4.25</v>
          </cell>
          <cell r="M87">
            <v>5.53</v>
          </cell>
        </row>
        <row r="88">
          <cell r="C88">
            <v>7001020039</v>
          </cell>
          <cell r="D88" t="str">
            <v>Remoção do material escavado em caminhão basculante, até 8,0 km, inclusive carga mecânica e descarga ( medido no corte ).</v>
          </cell>
          <cell r="E88" t="str">
            <v>M³</v>
          </cell>
          <cell r="F88">
            <v>5.04</v>
          </cell>
          <cell r="G88">
            <v>0.05</v>
          </cell>
          <cell r="H88">
            <v>0</v>
          </cell>
          <cell r="I88">
            <v>0</v>
          </cell>
          <cell r="J88">
            <v>0</v>
          </cell>
          <cell r="K88">
            <v>5.09</v>
          </cell>
          <cell r="L88">
            <v>5.09</v>
          </cell>
          <cell r="M88">
            <v>6.62</v>
          </cell>
        </row>
        <row r="89">
          <cell r="C89">
            <v>7001020040</v>
          </cell>
          <cell r="D89" t="str">
            <v>Remoção do material escavado em caminhão basculante, até 10,0 km, inclusive carga mecânica e descarga ( medido no corte ).</v>
          </cell>
          <cell r="E89" t="str">
            <v>M³</v>
          </cell>
          <cell r="F89">
            <v>5.84</v>
          </cell>
          <cell r="G89">
            <v>0.05</v>
          </cell>
          <cell r="H89">
            <v>0</v>
          </cell>
          <cell r="I89">
            <v>0</v>
          </cell>
          <cell r="J89">
            <v>0</v>
          </cell>
          <cell r="K89">
            <v>5.89</v>
          </cell>
          <cell r="L89">
            <v>5.89</v>
          </cell>
          <cell r="M89">
            <v>7.66</v>
          </cell>
        </row>
        <row r="90">
          <cell r="C90">
            <v>7001020041</v>
          </cell>
          <cell r="D90" t="str">
            <v>Remoção do material escavado em caminhão basculante, até 12,0 km, inclusive carga mecânica e descarga ( medido no corte ).</v>
          </cell>
          <cell r="E90" t="str">
            <v>M³</v>
          </cell>
          <cell r="F90">
            <v>6.66</v>
          </cell>
          <cell r="G90">
            <v>0.05</v>
          </cell>
          <cell r="H90">
            <v>0</v>
          </cell>
          <cell r="I90">
            <v>0</v>
          </cell>
          <cell r="J90">
            <v>0</v>
          </cell>
          <cell r="K90">
            <v>6.71</v>
          </cell>
          <cell r="L90">
            <v>6.71</v>
          </cell>
          <cell r="M90">
            <v>8.7200000000000006</v>
          </cell>
        </row>
        <row r="91">
          <cell r="C91">
            <v>7001020042</v>
          </cell>
          <cell r="D91" t="str">
            <v>Remoção do material escavado em caminhão basculante, até 14,0 km, inclusive carga mecânica e descarga ( medido no corte ).</v>
          </cell>
          <cell r="E91" t="str">
            <v>M³</v>
          </cell>
          <cell r="F91">
            <v>7.5</v>
          </cell>
          <cell r="G91">
            <v>0.05</v>
          </cell>
          <cell r="H91">
            <v>0</v>
          </cell>
          <cell r="I91">
            <v>0</v>
          </cell>
          <cell r="J91">
            <v>0</v>
          </cell>
          <cell r="K91">
            <v>7.55</v>
          </cell>
          <cell r="L91">
            <v>7.55</v>
          </cell>
          <cell r="M91">
            <v>9.82</v>
          </cell>
        </row>
        <row r="92">
          <cell r="C92">
            <v>7001020043</v>
          </cell>
          <cell r="D92" t="str">
            <v>Remoção do material escavado em caminhão basculante, até 16,0 km, inclusive carga mecânica e descarga ( medido no corte ).</v>
          </cell>
          <cell r="E92" t="str">
            <v>M³</v>
          </cell>
          <cell r="F92">
            <v>8.2899999999999991</v>
          </cell>
          <cell r="G92">
            <v>0.05</v>
          </cell>
          <cell r="H92">
            <v>0</v>
          </cell>
          <cell r="I92">
            <v>0</v>
          </cell>
          <cell r="J92">
            <v>0</v>
          </cell>
          <cell r="K92">
            <v>8.34</v>
          </cell>
          <cell r="L92">
            <v>8.34</v>
          </cell>
          <cell r="M92">
            <v>10.84</v>
          </cell>
        </row>
        <row r="93">
          <cell r="C93">
            <v>7001020044</v>
          </cell>
          <cell r="D93" t="str">
            <v>Remoção do material escavado em caminhão basculante, até 18,0 km, inclusive carga mecânica e descarga ( medido no corte ).</v>
          </cell>
          <cell r="E93" t="str">
            <v>M³</v>
          </cell>
          <cell r="F93">
            <v>9.1199999999999992</v>
          </cell>
          <cell r="G93">
            <v>0.05</v>
          </cell>
          <cell r="H93">
            <v>0</v>
          </cell>
          <cell r="I93">
            <v>0</v>
          </cell>
          <cell r="J93">
            <v>0</v>
          </cell>
          <cell r="K93">
            <v>9.17</v>
          </cell>
          <cell r="L93">
            <v>9.17</v>
          </cell>
          <cell r="M93">
            <v>11.92</v>
          </cell>
        </row>
        <row r="94">
          <cell r="C94">
            <v>7001020045</v>
          </cell>
          <cell r="D94" t="str">
            <v>Remoção do material escavado em caminhão basculante, até 20,0 km, inclusive carga mecânica e descarga ( medido no corte ).</v>
          </cell>
          <cell r="E94" t="str">
            <v>M³</v>
          </cell>
          <cell r="F94">
            <v>9.9600000000000009</v>
          </cell>
          <cell r="G94">
            <v>0.05</v>
          </cell>
          <cell r="H94">
            <v>0</v>
          </cell>
          <cell r="I94">
            <v>0</v>
          </cell>
          <cell r="J94">
            <v>0</v>
          </cell>
          <cell r="K94">
            <v>10.01</v>
          </cell>
          <cell r="L94">
            <v>10.01</v>
          </cell>
          <cell r="M94">
            <v>13.01</v>
          </cell>
        </row>
        <row r="95">
          <cell r="K95">
            <v>0</v>
          </cell>
        </row>
        <row r="96">
          <cell r="D96" t="str">
            <v>Transporte com carro de mão:</v>
          </cell>
          <cell r="K96">
            <v>0</v>
          </cell>
        </row>
        <row r="97">
          <cell r="C97">
            <v>7001020046</v>
          </cell>
          <cell r="D97" t="str">
            <v>Transporte com carro de mão de areia, entulho ou terra até 30,0 m.</v>
          </cell>
          <cell r="E97" t="str">
            <v>M³</v>
          </cell>
          <cell r="F97">
            <v>0</v>
          </cell>
          <cell r="G97">
            <v>13.07</v>
          </cell>
          <cell r="H97">
            <v>0</v>
          </cell>
          <cell r="I97">
            <v>0</v>
          </cell>
          <cell r="J97">
            <v>0</v>
          </cell>
          <cell r="K97">
            <v>13.07</v>
          </cell>
          <cell r="L97">
            <v>13.07</v>
          </cell>
          <cell r="M97">
            <v>16.989999999999998</v>
          </cell>
        </row>
        <row r="98">
          <cell r="C98">
            <v>7001020047</v>
          </cell>
          <cell r="D98" t="str">
            <v>Transporte com carro de mão de areia, entulho ou terra até 60,0 m.</v>
          </cell>
          <cell r="E98" t="str">
            <v>M³</v>
          </cell>
          <cell r="F98">
            <v>0</v>
          </cell>
          <cell r="G98">
            <v>15.46</v>
          </cell>
          <cell r="H98">
            <v>0</v>
          </cell>
          <cell r="I98">
            <v>0</v>
          </cell>
          <cell r="J98">
            <v>0</v>
          </cell>
          <cell r="K98">
            <v>15.46</v>
          </cell>
          <cell r="L98">
            <v>15.46</v>
          </cell>
          <cell r="M98">
            <v>20.100000000000001</v>
          </cell>
        </row>
        <row r="99">
          <cell r="C99">
            <v>7001020048</v>
          </cell>
          <cell r="D99" t="str">
            <v>Transporte com carro de mão de areia, entulho ou terra até 100,0 m.</v>
          </cell>
          <cell r="E99" t="str">
            <v>M³</v>
          </cell>
          <cell r="F99">
            <v>0</v>
          </cell>
          <cell r="G99">
            <v>22.59</v>
          </cell>
          <cell r="H99">
            <v>0</v>
          </cell>
          <cell r="I99">
            <v>0</v>
          </cell>
          <cell r="J99">
            <v>0</v>
          </cell>
          <cell r="K99">
            <v>22.59</v>
          </cell>
          <cell r="L99">
            <v>22.59</v>
          </cell>
          <cell r="M99">
            <v>29.37</v>
          </cell>
        </row>
        <row r="100">
          <cell r="K100">
            <v>0</v>
          </cell>
        </row>
        <row r="101">
          <cell r="D101" t="str">
            <v>Remoção de entulho com carga manual:</v>
          </cell>
          <cell r="K101">
            <v>0</v>
          </cell>
        </row>
        <row r="102">
          <cell r="C102">
            <v>7001020049</v>
          </cell>
          <cell r="D102" t="str">
            <v>Remoção de entulho em caminhão basculante, até 1,0 km, inclusive carga manual e descarga.</v>
          </cell>
          <cell r="E102" t="str">
            <v>M³</v>
          </cell>
          <cell r="F102">
            <v>21.37</v>
          </cell>
          <cell r="G102">
            <v>5.17</v>
          </cell>
          <cell r="H102">
            <v>0</v>
          </cell>
          <cell r="I102">
            <v>0</v>
          </cell>
          <cell r="J102">
            <v>0</v>
          </cell>
          <cell r="K102">
            <v>26.54</v>
          </cell>
          <cell r="L102">
            <v>26.54</v>
          </cell>
          <cell r="M102">
            <v>34.5</v>
          </cell>
        </row>
        <row r="103">
          <cell r="C103">
            <v>7001020050</v>
          </cell>
          <cell r="D103" t="str">
            <v>Remoção de entulho em caminhão basculante, até 2,0 km, inclusive carga manual e descarga.</v>
          </cell>
          <cell r="E103" t="str">
            <v>M³</v>
          </cell>
          <cell r="F103">
            <v>21.78</v>
          </cell>
          <cell r="G103">
            <v>5.17</v>
          </cell>
          <cell r="H103">
            <v>0</v>
          </cell>
          <cell r="I103">
            <v>0</v>
          </cell>
          <cell r="J103">
            <v>0</v>
          </cell>
          <cell r="K103">
            <v>26.95</v>
          </cell>
          <cell r="L103">
            <v>26.95</v>
          </cell>
          <cell r="M103">
            <v>35.04</v>
          </cell>
        </row>
        <row r="104">
          <cell r="C104">
            <v>7001020051</v>
          </cell>
          <cell r="D104" t="str">
            <v>Remoção de entulho em caminhão basculante, até 4,0 km, inclusive carga manual e descarga.</v>
          </cell>
          <cell r="E104" t="str">
            <v>M³</v>
          </cell>
          <cell r="F104">
            <v>22.6</v>
          </cell>
          <cell r="G104">
            <v>5.17</v>
          </cell>
          <cell r="H104">
            <v>0</v>
          </cell>
          <cell r="I104">
            <v>0</v>
          </cell>
          <cell r="J104">
            <v>0</v>
          </cell>
          <cell r="K104">
            <v>27.77</v>
          </cell>
          <cell r="L104">
            <v>27.77</v>
          </cell>
          <cell r="M104">
            <v>36.1</v>
          </cell>
        </row>
        <row r="105">
          <cell r="C105">
            <v>7001020052</v>
          </cell>
          <cell r="D105" t="str">
            <v>Remoção de entulho em caminhão basculante, até 6,0 km, inclusive carga manual e descarga.</v>
          </cell>
          <cell r="E105" t="str">
            <v>M³</v>
          </cell>
          <cell r="F105">
            <v>23.43</v>
          </cell>
          <cell r="G105">
            <v>5.17</v>
          </cell>
          <cell r="H105">
            <v>0</v>
          </cell>
          <cell r="I105">
            <v>0</v>
          </cell>
          <cell r="J105">
            <v>0</v>
          </cell>
          <cell r="K105">
            <v>28.6</v>
          </cell>
          <cell r="L105">
            <v>28.6</v>
          </cell>
          <cell r="M105">
            <v>37.18</v>
          </cell>
        </row>
        <row r="106">
          <cell r="C106">
            <v>7001020053</v>
          </cell>
          <cell r="D106" t="str">
            <v>Remoção de entulho em caminhão basculante, até 8,0 km, inclusive carga manual e descarga.</v>
          </cell>
          <cell r="E106" t="str">
            <v>M³</v>
          </cell>
          <cell r="F106">
            <v>24.27</v>
          </cell>
          <cell r="G106">
            <v>5.17</v>
          </cell>
          <cell r="H106">
            <v>0</v>
          </cell>
          <cell r="I106">
            <v>0</v>
          </cell>
          <cell r="J106">
            <v>0</v>
          </cell>
          <cell r="K106">
            <v>29.44</v>
          </cell>
          <cell r="L106">
            <v>29.44</v>
          </cell>
          <cell r="M106">
            <v>38.270000000000003</v>
          </cell>
        </row>
        <row r="107">
          <cell r="C107">
            <v>7001020054</v>
          </cell>
          <cell r="D107" t="str">
            <v>Remoção de entulho em caminhão basculante, até 10,0 km, inclusive carga manual e descarga.</v>
          </cell>
          <cell r="E107" t="str">
            <v>M³</v>
          </cell>
          <cell r="F107">
            <v>25.07</v>
          </cell>
          <cell r="G107">
            <v>5.17</v>
          </cell>
          <cell r="H107">
            <v>0</v>
          </cell>
          <cell r="I107">
            <v>0</v>
          </cell>
          <cell r="J107">
            <v>0</v>
          </cell>
          <cell r="K107">
            <v>30.24</v>
          </cell>
          <cell r="L107">
            <v>30.24</v>
          </cell>
          <cell r="M107">
            <v>39.31</v>
          </cell>
        </row>
        <row r="108">
          <cell r="C108">
            <v>7001020055</v>
          </cell>
          <cell r="D108" t="str">
            <v>Remoção de entulho em caminhão basculante, até 12,0 km, inclusive carga manual e descarga.</v>
          </cell>
          <cell r="E108" t="str">
            <v>M³</v>
          </cell>
          <cell r="F108">
            <v>25.89</v>
          </cell>
          <cell r="G108">
            <v>5.17</v>
          </cell>
          <cell r="H108">
            <v>0</v>
          </cell>
          <cell r="I108">
            <v>0</v>
          </cell>
          <cell r="J108">
            <v>0</v>
          </cell>
          <cell r="K108">
            <v>31.06</v>
          </cell>
          <cell r="L108">
            <v>31.06</v>
          </cell>
          <cell r="M108">
            <v>40.380000000000003</v>
          </cell>
        </row>
        <row r="109">
          <cell r="C109">
            <v>7001020056</v>
          </cell>
          <cell r="D109" t="str">
            <v>Remoção de entulho em caminhão basculante, até 14,0 km, inclusive carga manual e descarga.</v>
          </cell>
          <cell r="E109" t="str">
            <v>M³</v>
          </cell>
          <cell r="F109">
            <v>26.73</v>
          </cell>
          <cell r="G109">
            <v>5.17</v>
          </cell>
          <cell r="H109">
            <v>0</v>
          </cell>
          <cell r="I109">
            <v>0</v>
          </cell>
          <cell r="J109">
            <v>0</v>
          </cell>
          <cell r="K109">
            <v>31.9</v>
          </cell>
          <cell r="L109">
            <v>31.9</v>
          </cell>
          <cell r="M109">
            <v>41.47</v>
          </cell>
        </row>
        <row r="110">
          <cell r="C110">
            <v>7001020057</v>
          </cell>
          <cell r="D110" t="str">
            <v>Remoção de entulho em caminhão basculante, até 16,0 km, inclusive carga manual e descarga.</v>
          </cell>
          <cell r="E110" t="str">
            <v>M³</v>
          </cell>
          <cell r="F110">
            <v>27.52</v>
          </cell>
          <cell r="G110">
            <v>5.17</v>
          </cell>
          <cell r="H110">
            <v>0</v>
          </cell>
          <cell r="I110">
            <v>0</v>
          </cell>
          <cell r="J110">
            <v>0</v>
          </cell>
          <cell r="K110">
            <v>32.69</v>
          </cell>
          <cell r="L110">
            <v>32.69</v>
          </cell>
          <cell r="M110">
            <v>42.5</v>
          </cell>
        </row>
        <row r="111">
          <cell r="C111">
            <v>7001020058</v>
          </cell>
          <cell r="D111" t="str">
            <v>Remoção de entulho em caminhão basculante, até 18,0 km, inclusive carga manual e descarga.</v>
          </cell>
          <cell r="E111" t="str">
            <v>M³</v>
          </cell>
          <cell r="F111">
            <v>28.35</v>
          </cell>
          <cell r="G111">
            <v>5.17</v>
          </cell>
          <cell r="H111">
            <v>0</v>
          </cell>
          <cell r="I111">
            <v>0</v>
          </cell>
          <cell r="J111">
            <v>0</v>
          </cell>
          <cell r="K111">
            <v>33.520000000000003</v>
          </cell>
          <cell r="L111">
            <v>33.520000000000003</v>
          </cell>
          <cell r="M111">
            <v>43.58</v>
          </cell>
        </row>
        <row r="112">
          <cell r="C112">
            <v>7001020059</v>
          </cell>
          <cell r="D112" t="str">
            <v>Remoção de entulho em caminhão basculante, até 20,0 km, inclusive carga manual e descarga.</v>
          </cell>
          <cell r="E112" t="str">
            <v>M³</v>
          </cell>
          <cell r="F112">
            <v>29.19</v>
          </cell>
          <cell r="G112">
            <v>5.17</v>
          </cell>
          <cell r="H112">
            <v>0</v>
          </cell>
          <cell r="I112">
            <v>0</v>
          </cell>
          <cell r="J112">
            <v>0</v>
          </cell>
          <cell r="K112">
            <v>34.36</v>
          </cell>
          <cell r="L112">
            <v>34.36</v>
          </cell>
          <cell r="M112">
            <v>44.67</v>
          </cell>
        </row>
        <row r="113">
          <cell r="K113">
            <v>0</v>
          </cell>
        </row>
        <row r="114">
          <cell r="D114" t="str">
            <v>ATERRO / REATERRO COM COMPACTAÇÃO</v>
          </cell>
          <cell r="K114">
            <v>0</v>
          </cell>
        </row>
        <row r="115">
          <cell r="C115">
            <v>7001020060</v>
          </cell>
          <cell r="D115" t="str">
            <v>Reaterro apiloado em camadas de 0,20 m com aproveitamento do material escavado.</v>
          </cell>
          <cell r="E115" t="str">
            <v>M³</v>
          </cell>
          <cell r="F115">
            <v>0</v>
          </cell>
          <cell r="G115">
            <v>23.57</v>
          </cell>
          <cell r="H115">
            <v>0</v>
          </cell>
          <cell r="I115">
            <v>0</v>
          </cell>
          <cell r="J115">
            <v>0</v>
          </cell>
          <cell r="K115">
            <v>23.57</v>
          </cell>
          <cell r="L115">
            <v>23.57</v>
          </cell>
          <cell r="M115">
            <v>30.64</v>
          </cell>
        </row>
        <row r="116">
          <cell r="C116">
            <v>7001020061</v>
          </cell>
          <cell r="D116" t="str">
            <v>Reaterro apiloado em camadas de 0,20 m com material argilo-arenoso (inclusive o fornecimento do material ).</v>
          </cell>
          <cell r="E116" t="str">
            <v>M³</v>
          </cell>
          <cell r="F116">
            <v>0</v>
          </cell>
          <cell r="G116">
            <v>20.2</v>
          </cell>
          <cell r="H116">
            <v>16.25</v>
          </cell>
          <cell r="I116">
            <v>0</v>
          </cell>
          <cell r="J116">
            <v>0</v>
          </cell>
          <cell r="K116">
            <v>36.450000000000003</v>
          </cell>
          <cell r="L116">
            <v>36.450000000000003</v>
          </cell>
          <cell r="M116">
            <v>47.39</v>
          </cell>
        </row>
        <row r="117">
          <cell r="C117">
            <v>7001020062</v>
          </cell>
          <cell r="D117" t="str">
            <v>Reaterro compactado mecanicamente em camadas de 0,20m com material argilo arenoso (inclusive fornecimento do material ).</v>
          </cell>
          <cell r="E117" t="str">
            <v>M³</v>
          </cell>
          <cell r="F117">
            <v>0.16</v>
          </cell>
          <cell r="G117">
            <v>2.68</v>
          </cell>
          <cell r="H117">
            <v>16.25</v>
          </cell>
          <cell r="I117">
            <v>0</v>
          </cell>
          <cell r="J117">
            <v>0</v>
          </cell>
          <cell r="K117">
            <v>19.09</v>
          </cell>
          <cell r="L117">
            <v>19.09</v>
          </cell>
          <cell r="M117">
            <v>24.82</v>
          </cell>
        </row>
        <row r="118">
          <cell r="C118">
            <v>7001020063</v>
          </cell>
          <cell r="D118" t="str">
            <v>Reaterro compactado mecanicamente em camadas de 0,20 m com aproveitamento do material escavado.</v>
          </cell>
          <cell r="E118" t="str">
            <v>M³</v>
          </cell>
          <cell r="F118">
            <v>0.16</v>
          </cell>
          <cell r="G118">
            <v>2.68</v>
          </cell>
          <cell r="H118">
            <v>0</v>
          </cell>
          <cell r="I118">
            <v>0</v>
          </cell>
          <cell r="J118">
            <v>0</v>
          </cell>
          <cell r="K118">
            <v>2.84</v>
          </cell>
          <cell r="L118">
            <v>2.84</v>
          </cell>
          <cell r="M118">
            <v>3.69</v>
          </cell>
        </row>
        <row r="119">
          <cell r="C119">
            <v>7001020064</v>
          </cell>
          <cell r="D119" t="str">
            <v>Reaterro compactado mecanicamente em camadas de 0,20m, inclusive escavação, carga, transporte, descarga e fornecimento de material adquirido em jazida com DMT de 1,0 km.</v>
          </cell>
          <cell r="E119" t="str">
            <v>M³</v>
          </cell>
          <cell r="F119">
            <v>1.34</v>
          </cell>
          <cell r="G119">
            <v>2.68</v>
          </cell>
          <cell r="H119">
            <v>6.25</v>
          </cell>
          <cell r="I119">
            <v>0</v>
          </cell>
          <cell r="K119">
            <v>10.27</v>
          </cell>
          <cell r="L119">
            <v>10.27</v>
          </cell>
          <cell r="M119">
            <v>13.35</v>
          </cell>
        </row>
        <row r="120">
          <cell r="C120">
            <v>7001020065</v>
          </cell>
          <cell r="D120" t="str">
            <v>Reaterro compactado mecanicamente em camadas de 0,20m, inclusive escavação, carga, transporte, descarga e fornecimento de material adquirido em jazida com DMT de 2,0 km.</v>
          </cell>
          <cell r="E120" t="str">
            <v>M³</v>
          </cell>
          <cell r="F120">
            <v>1.75</v>
          </cell>
          <cell r="G120">
            <v>2.68</v>
          </cell>
          <cell r="H120">
            <v>6.25</v>
          </cell>
          <cell r="I120">
            <v>0</v>
          </cell>
          <cell r="K120">
            <v>10.68</v>
          </cell>
          <cell r="L120">
            <v>10.68</v>
          </cell>
          <cell r="M120">
            <v>13.88</v>
          </cell>
        </row>
        <row r="121">
          <cell r="C121">
            <v>7001020066</v>
          </cell>
          <cell r="D121" t="str">
            <v>Reaterro compactado mecanicamente em camadas de 0,20m, inclusive escavação, carga, transporte, descarga e fornecimento de material adquirido em jazida com DMT de 4,0 km.</v>
          </cell>
          <cell r="E121" t="str">
            <v>M³</v>
          </cell>
          <cell r="F121">
            <v>2.58</v>
          </cell>
          <cell r="G121">
            <v>2.68</v>
          </cell>
          <cell r="H121">
            <v>6.25</v>
          </cell>
          <cell r="I121">
            <v>0</v>
          </cell>
          <cell r="K121">
            <v>11.51</v>
          </cell>
          <cell r="L121">
            <v>11.51</v>
          </cell>
          <cell r="M121">
            <v>14.96</v>
          </cell>
        </row>
        <row r="122">
          <cell r="C122">
            <v>7001020067</v>
          </cell>
          <cell r="D122" t="str">
            <v>Reaterro compactado mecanicamente em camadas de 0,20m, inclusive escavação, carga, transporte, descarga e fornecimento de material adquirido em jazida com DMT de 6,0 km.</v>
          </cell>
          <cell r="E122" t="str">
            <v>M³</v>
          </cell>
          <cell r="F122">
            <v>3.4</v>
          </cell>
          <cell r="G122">
            <v>2.68</v>
          </cell>
          <cell r="H122">
            <v>6.25</v>
          </cell>
          <cell r="I122">
            <v>0</v>
          </cell>
          <cell r="K122">
            <v>12.33</v>
          </cell>
          <cell r="L122">
            <v>12.33</v>
          </cell>
          <cell r="M122">
            <v>16.03</v>
          </cell>
        </row>
        <row r="123">
          <cell r="C123">
            <v>7001020068</v>
          </cell>
          <cell r="D123" t="str">
            <v>Reaterro compactado mecanicamente em camadas de 0,20m, inclusive escavação, carga, transporte, descarga e fornecimento de material adquirido em jazida com DMT de 8,0 km.</v>
          </cell>
          <cell r="E123" t="str">
            <v>M³</v>
          </cell>
          <cell r="F123">
            <v>4.24</v>
          </cell>
          <cell r="G123">
            <v>2.68</v>
          </cell>
          <cell r="H123">
            <v>6.25</v>
          </cell>
          <cell r="I123">
            <v>0</v>
          </cell>
          <cell r="K123">
            <v>13.17</v>
          </cell>
          <cell r="L123">
            <v>13.17</v>
          </cell>
          <cell r="M123">
            <v>17.12</v>
          </cell>
        </row>
        <row r="124">
          <cell r="C124">
            <v>7001020069</v>
          </cell>
          <cell r="D124" t="str">
            <v>Reaterro compactado mecanicamente em camadas de 0,20m, inclusive escavação, carga, transporte, descarga e fornecimento de material adquirido em jazida com DMT de 10,0 km.</v>
          </cell>
          <cell r="E124" t="str">
            <v>M³</v>
          </cell>
          <cell r="F124">
            <v>5.05</v>
          </cell>
          <cell r="G124">
            <v>2.68</v>
          </cell>
          <cell r="H124">
            <v>6.25</v>
          </cell>
          <cell r="I124">
            <v>0</v>
          </cell>
          <cell r="K124">
            <v>13.98</v>
          </cell>
          <cell r="L124">
            <v>13.98</v>
          </cell>
          <cell r="M124">
            <v>18.170000000000002</v>
          </cell>
        </row>
        <row r="125">
          <cell r="C125">
            <v>7001020070</v>
          </cell>
          <cell r="D125" t="str">
            <v>Reaterro compactado mecanicamente em camadas de 0,20m, inclusive escavação, carga, transporte, descarga e fornecimento de material adquirido em jazida com DMT de 12,0 km.</v>
          </cell>
          <cell r="E125" t="str">
            <v>M³</v>
          </cell>
          <cell r="F125">
            <v>5.87</v>
          </cell>
          <cell r="G125">
            <v>2.68</v>
          </cell>
          <cell r="H125">
            <v>6.25</v>
          </cell>
          <cell r="I125">
            <v>0</v>
          </cell>
          <cell r="K125">
            <v>14.8</v>
          </cell>
          <cell r="L125">
            <v>14.8</v>
          </cell>
          <cell r="M125">
            <v>19.239999999999998</v>
          </cell>
        </row>
        <row r="126">
          <cell r="C126">
            <v>7001020071</v>
          </cell>
          <cell r="D126" t="str">
            <v>Reaterro compactado mecanicamente em camadas de 0,20m, inclusive escavação, carga, transporte, descarga e fornecimento de material adquirido em jazida com DMT de 14,0 km.</v>
          </cell>
          <cell r="E126" t="str">
            <v>M³</v>
          </cell>
          <cell r="F126">
            <v>6.7</v>
          </cell>
          <cell r="G126">
            <v>2.68</v>
          </cell>
          <cell r="H126">
            <v>6.25</v>
          </cell>
          <cell r="I126">
            <v>0</v>
          </cell>
          <cell r="K126">
            <v>15.63</v>
          </cell>
          <cell r="L126">
            <v>15.63</v>
          </cell>
          <cell r="M126">
            <v>20.32</v>
          </cell>
        </row>
        <row r="127">
          <cell r="C127">
            <v>7001020072</v>
          </cell>
          <cell r="D127" t="str">
            <v>Reaterro compactado mecanicamente em camadas de 0,20m, inclusive escavação, carga, transporte, descarga e fornecimento de material adquirido em jazida com DMT de 16,0 km.</v>
          </cell>
          <cell r="E127" t="str">
            <v>M³</v>
          </cell>
          <cell r="F127">
            <v>7.49</v>
          </cell>
          <cell r="G127">
            <v>2.68</v>
          </cell>
          <cell r="H127">
            <v>6.25</v>
          </cell>
          <cell r="I127">
            <v>0</v>
          </cell>
          <cell r="K127">
            <v>16.420000000000002</v>
          </cell>
          <cell r="L127">
            <v>16.420000000000002</v>
          </cell>
          <cell r="M127">
            <v>21.35</v>
          </cell>
        </row>
        <row r="128">
          <cell r="C128">
            <v>7001020073</v>
          </cell>
          <cell r="D128" t="str">
            <v>Reaterro compactado mecanicamente em camadas de 0,20m, inclusive escavação, carga, transporte, descarga e fornecimento de material adquirido em jazida com DMT de 18,0 km.</v>
          </cell>
          <cell r="E128" t="str">
            <v>M³</v>
          </cell>
          <cell r="F128">
            <v>8.33</v>
          </cell>
          <cell r="G128">
            <v>2.68</v>
          </cell>
          <cell r="H128">
            <v>6.25</v>
          </cell>
          <cell r="I128">
            <v>0</v>
          </cell>
          <cell r="K128">
            <v>17.260000000000002</v>
          </cell>
          <cell r="L128">
            <v>17.260000000000002</v>
          </cell>
          <cell r="M128">
            <v>22.44</v>
          </cell>
        </row>
        <row r="129">
          <cell r="C129">
            <v>7001020074</v>
          </cell>
          <cell r="D129" t="str">
            <v>Reaterro compactado mecanicamente em camadas de 0,20m, inclusive escavação, carga, transporte, descarga e fornecimento de material adquirido em jazida com DMT de 20,0 km.</v>
          </cell>
          <cell r="E129" t="str">
            <v>M³</v>
          </cell>
          <cell r="F129">
            <v>9.16</v>
          </cell>
          <cell r="G129">
            <v>2.68</v>
          </cell>
          <cell r="H129">
            <v>6.25</v>
          </cell>
          <cell r="I129">
            <v>0</v>
          </cell>
          <cell r="K129">
            <v>18.09</v>
          </cell>
          <cell r="L129">
            <v>18.09</v>
          </cell>
          <cell r="M129">
            <v>23.52</v>
          </cell>
        </row>
        <row r="130">
          <cell r="C130">
            <v>7001020075</v>
          </cell>
          <cell r="D130" t="str">
            <v>Reaterro com compactação mecânica a 100 por cento do Próctor Normal, medido na seção, inclusive fornecimento de material de jazida com DMT de até 1,0 km, espalhamento, umedecimento e homogeneização.</v>
          </cell>
          <cell r="E130" t="str">
            <v>M³</v>
          </cell>
          <cell r="F130">
            <v>2.87</v>
          </cell>
          <cell r="G130">
            <v>0.05</v>
          </cell>
          <cell r="H130">
            <v>6.25</v>
          </cell>
          <cell r="I130">
            <v>0</v>
          </cell>
          <cell r="K130">
            <v>9.17</v>
          </cell>
          <cell r="L130">
            <v>9.17</v>
          </cell>
          <cell r="M130">
            <v>11.92</v>
          </cell>
        </row>
        <row r="131">
          <cell r="C131">
            <v>7001020076</v>
          </cell>
          <cell r="D131" t="str">
            <v>Reaterro com compactação mecânica a 100 por cento do Próctor Normal, medido na seção, inclusive fornecimento de material de jazida com DMT de até 2,0 km, espalhamento, umedecimento e homogeneização.</v>
          </cell>
          <cell r="E131" t="str">
            <v>M³</v>
          </cell>
          <cell r="F131">
            <v>3.28</v>
          </cell>
          <cell r="G131">
            <v>0.05</v>
          </cell>
          <cell r="H131">
            <v>6.25</v>
          </cell>
          <cell r="I131">
            <v>0</v>
          </cell>
          <cell r="K131">
            <v>9.58</v>
          </cell>
          <cell r="L131">
            <v>9.58</v>
          </cell>
          <cell r="M131">
            <v>12.45</v>
          </cell>
        </row>
        <row r="132">
          <cell r="C132">
            <v>7001020077</v>
          </cell>
          <cell r="D132" t="str">
            <v>Reaterro com compactação mecânica a 100 por cento do Próctor Normal, medido na seção, inclusive fornecimento de material de jazida com DMT de até 4,0 km, espalhamento, umedecimento e homogeneização.</v>
          </cell>
          <cell r="E132" t="str">
            <v>M³</v>
          </cell>
          <cell r="F132">
            <v>4.1100000000000003</v>
          </cell>
          <cell r="G132">
            <v>0.05</v>
          </cell>
          <cell r="H132">
            <v>6.25</v>
          </cell>
          <cell r="I132">
            <v>0</v>
          </cell>
          <cell r="K132">
            <v>10.41</v>
          </cell>
          <cell r="L132">
            <v>10.41</v>
          </cell>
          <cell r="M132">
            <v>13.53</v>
          </cell>
        </row>
        <row r="133">
          <cell r="C133">
            <v>7001020078</v>
          </cell>
          <cell r="D133" t="str">
            <v>Reaterro com compactação mecânica a 100 por cento do Próctor Normal, medido na seção, inclusive fornecimento de material de jazida com DMT de até 6,0 km, espalhamento, umedecimento e homogeneização.</v>
          </cell>
          <cell r="E133" t="str">
            <v>M³</v>
          </cell>
          <cell r="F133">
            <v>4.93</v>
          </cell>
          <cell r="G133">
            <v>0.05</v>
          </cell>
          <cell r="H133">
            <v>6.25</v>
          </cell>
          <cell r="I133">
            <v>0</v>
          </cell>
          <cell r="K133">
            <v>11.23</v>
          </cell>
          <cell r="L133">
            <v>11.23</v>
          </cell>
          <cell r="M133">
            <v>14.6</v>
          </cell>
        </row>
        <row r="134">
          <cell r="C134">
            <v>7001020079</v>
          </cell>
          <cell r="D134" t="str">
            <v>Reaterro com compactação mecânica a 100 por cento do Próctor Normal, medido na seção, inclusive fornecimento de material de jazida com DMT de até 8,0 km, espalhamento, umedecimento e homogeneização.</v>
          </cell>
          <cell r="E134" t="str">
            <v>M³</v>
          </cell>
          <cell r="F134">
            <v>5.77</v>
          </cell>
          <cell r="G134">
            <v>0.05</v>
          </cell>
          <cell r="H134">
            <v>6.25</v>
          </cell>
          <cell r="I134">
            <v>0</v>
          </cell>
          <cell r="K134">
            <v>12.07</v>
          </cell>
          <cell r="L134">
            <v>12.07</v>
          </cell>
          <cell r="M134">
            <v>15.69</v>
          </cell>
        </row>
        <row r="135">
          <cell r="C135">
            <v>7001020080</v>
          </cell>
          <cell r="D135" t="str">
            <v>Reaterro com compactação mecânica a 100 por cento do Próctor Normal, medido na seção, inclusive fornecimento de material de jazida com DMT de até 10,0 km, espalhamento, umedecimento e homogeneização.</v>
          </cell>
          <cell r="E135" t="str">
            <v>M³</v>
          </cell>
          <cell r="F135">
            <v>6.58</v>
          </cell>
          <cell r="G135">
            <v>0.05</v>
          </cell>
          <cell r="H135">
            <v>6.25</v>
          </cell>
          <cell r="I135">
            <v>0</v>
          </cell>
          <cell r="K135">
            <v>12.88</v>
          </cell>
          <cell r="L135">
            <v>12.88</v>
          </cell>
          <cell r="M135">
            <v>16.739999999999998</v>
          </cell>
        </row>
        <row r="136">
          <cell r="C136">
            <v>7001020081</v>
          </cell>
          <cell r="D136" t="str">
            <v>Reaterro com compactação mecânica a 100 por cento do Próctor Normal, medido na seção, inclusive fornecimento de material de jazida com DMT de até 12,0 km, espalhamento, umedecimento e homogeneização.</v>
          </cell>
          <cell r="E136" t="str">
            <v>M³</v>
          </cell>
          <cell r="F136">
            <v>7.4</v>
          </cell>
          <cell r="G136">
            <v>0.05</v>
          </cell>
          <cell r="H136">
            <v>6.25</v>
          </cell>
          <cell r="I136">
            <v>0</v>
          </cell>
          <cell r="K136">
            <v>13.7</v>
          </cell>
          <cell r="L136">
            <v>13.7</v>
          </cell>
          <cell r="M136">
            <v>17.809999999999999</v>
          </cell>
        </row>
        <row r="137">
          <cell r="C137">
            <v>7001020082</v>
          </cell>
          <cell r="D137" t="str">
            <v>Reaterro com compactação mecânica a 100 por cento do Próctor Normal, medido na seção, inclusive fornecimento de material de jazida com DMT de até 14,0 km, espalhamento, umedecimento e homogeneização.</v>
          </cell>
          <cell r="E137" t="str">
            <v>M³</v>
          </cell>
          <cell r="F137">
            <v>8.23</v>
          </cell>
          <cell r="G137">
            <v>0.05</v>
          </cell>
          <cell r="H137">
            <v>6.25</v>
          </cell>
          <cell r="I137">
            <v>0</v>
          </cell>
          <cell r="J137">
            <v>0</v>
          </cell>
          <cell r="K137">
            <v>14.53</v>
          </cell>
          <cell r="L137">
            <v>14.53</v>
          </cell>
          <cell r="M137">
            <v>18.89</v>
          </cell>
        </row>
        <row r="138">
          <cell r="C138">
            <v>7001020083</v>
          </cell>
          <cell r="D138" t="str">
            <v>Reaterro com compactação mecânica a 100 por cento do Próctor Normal, medido na seção, inclusive fornecimento de material de jazida com DMT de até 16,0 km, espalhamento, umedecimento e homogeneização.</v>
          </cell>
          <cell r="E138" t="str">
            <v>M³</v>
          </cell>
          <cell r="F138">
            <v>9.02</v>
          </cell>
          <cell r="G138">
            <v>0.05</v>
          </cell>
          <cell r="H138">
            <v>6.25</v>
          </cell>
          <cell r="I138">
            <v>0</v>
          </cell>
          <cell r="K138">
            <v>15.32</v>
          </cell>
          <cell r="L138">
            <v>15.32</v>
          </cell>
          <cell r="M138">
            <v>19.920000000000002</v>
          </cell>
        </row>
        <row r="139">
          <cell r="C139">
            <v>7001020084</v>
          </cell>
          <cell r="D139" t="str">
            <v>Reaterro com compactação mecânica a 100 por cento do Próctor Normal, medido na seção, inclusive fornecimento de material de jazida com DMT de até 18,0 km, espalhamento, umedecimento e homogeneização.</v>
          </cell>
          <cell r="E139" t="str">
            <v>M³</v>
          </cell>
          <cell r="F139">
            <v>9.86</v>
          </cell>
          <cell r="G139">
            <v>0.05</v>
          </cell>
          <cell r="H139">
            <v>6.25</v>
          </cell>
          <cell r="I139">
            <v>0</v>
          </cell>
          <cell r="K139">
            <v>16.16</v>
          </cell>
          <cell r="L139">
            <v>16.16</v>
          </cell>
          <cell r="M139">
            <v>21.01</v>
          </cell>
        </row>
        <row r="140">
          <cell r="C140">
            <v>7001020085</v>
          </cell>
          <cell r="D140" t="str">
            <v>Reaterro com compactação mecânica a 100 por cento do Próctor Normal, medido na seção, inclusive fornecimento de material de jazida com DMT de até 20,0 km, espalhamento, umedecimento e homogeneização.</v>
          </cell>
          <cell r="E140" t="str">
            <v>M³</v>
          </cell>
          <cell r="F140">
            <v>10.69</v>
          </cell>
          <cell r="G140">
            <v>0.05</v>
          </cell>
          <cell r="H140">
            <v>6.25</v>
          </cell>
          <cell r="I140">
            <v>0</v>
          </cell>
          <cell r="K140">
            <v>16.989999999999998</v>
          </cell>
          <cell r="L140">
            <v>16.989999999999998</v>
          </cell>
          <cell r="M140">
            <v>22.09</v>
          </cell>
        </row>
        <row r="141">
          <cell r="C141">
            <v>7001020086</v>
          </cell>
          <cell r="D141" t="str">
            <v>Reaterro com areia em camadas de até 40 cm de espessura, utilizando-se processo mecânico leve para a compactação, inclusive carga, descarga e transporte ( posto obra ).</v>
          </cell>
          <cell r="E141" t="str">
            <v>M³</v>
          </cell>
          <cell r="F141">
            <v>0.4</v>
          </cell>
          <cell r="G141">
            <v>3.57</v>
          </cell>
          <cell r="H141">
            <v>31.25</v>
          </cell>
          <cell r="I141">
            <v>0</v>
          </cell>
          <cell r="J141">
            <v>0</v>
          </cell>
          <cell r="K141">
            <v>35.22</v>
          </cell>
          <cell r="L141">
            <v>35.22</v>
          </cell>
          <cell r="M141">
            <v>45.79</v>
          </cell>
        </row>
        <row r="142">
          <cell r="C142">
            <v>7001020087</v>
          </cell>
          <cell r="D142" t="str">
            <v>Reaterro com pó de pedra em camadas de até 40 cm de espessura, utilizando-se processo mecânico leve para a compactação, inclusive carga, descarga e transporte ( posto obra ).</v>
          </cell>
          <cell r="E142" t="str">
            <v>M³</v>
          </cell>
          <cell r="F142">
            <v>0.4</v>
          </cell>
          <cell r="G142">
            <v>3.57</v>
          </cell>
          <cell r="H142">
            <v>31.05</v>
          </cell>
          <cell r="I142">
            <v>0</v>
          </cell>
          <cell r="J142">
            <v>0</v>
          </cell>
          <cell r="K142">
            <v>35.020000000000003</v>
          </cell>
          <cell r="L142">
            <v>35.020000000000003</v>
          </cell>
          <cell r="M142">
            <v>45.53</v>
          </cell>
        </row>
        <row r="143">
          <cell r="C143">
            <v>7001020088</v>
          </cell>
          <cell r="D143" t="str">
            <v>Compactação mecânica pesada de aterro a 100 por cento do Próctor Normal, medido na seção, inclusive espalhamento, umedecimento e homogeneização.</v>
          </cell>
          <cell r="E143" t="str">
            <v>M³</v>
          </cell>
          <cell r="F143">
            <v>1.69</v>
          </cell>
          <cell r="G143">
            <v>0.05</v>
          </cell>
          <cell r="H143">
            <v>0</v>
          </cell>
          <cell r="I143">
            <v>0</v>
          </cell>
          <cell r="J143">
            <v>0</v>
          </cell>
          <cell r="K143">
            <v>1.74</v>
          </cell>
          <cell r="L143">
            <v>1.74</v>
          </cell>
          <cell r="M143">
            <v>2.2599999999999998</v>
          </cell>
        </row>
        <row r="144">
          <cell r="C144">
            <v>7001020089</v>
          </cell>
          <cell r="D144" t="str">
            <v>Compactação mecânica leve em camadas de 0,20 m de espessura.</v>
          </cell>
          <cell r="E144" t="str">
            <v>M³</v>
          </cell>
          <cell r="F144">
            <v>0.16</v>
          </cell>
          <cell r="G144">
            <v>1.19</v>
          </cell>
          <cell r="H144">
            <v>0</v>
          </cell>
          <cell r="I144">
            <v>0</v>
          </cell>
          <cell r="J144">
            <v>0</v>
          </cell>
          <cell r="K144">
            <v>1.35</v>
          </cell>
          <cell r="L144">
            <v>1.35</v>
          </cell>
          <cell r="M144">
            <v>1.76</v>
          </cell>
        </row>
        <row r="145">
          <cell r="C145">
            <v>7001020090</v>
          </cell>
          <cell r="D145" t="str">
            <v>Aterro para fundações utilizando solo cimento no traço 1:20, abrangendo   espalhamento, homogeneização, umedecimento e compactação manual com soquete de 30 kg em camadas sucessivas de 20 cm de espessura, inclusive fornecimento do material proveniente de j</v>
          </cell>
          <cell r="E145" t="str">
            <v>M³</v>
          </cell>
          <cell r="F145">
            <v>6.12</v>
          </cell>
          <cell r="G145">
            <v>53.49</v>
          </cell>
          <cell r="H145">
            <v>35.11</v>
          </cell>
          <cell r="I145">
            <v>0</v>
          </cell>
          <cell r="K145">
            <v>94.72</v>
          </cell>
          <cell r="L145">
            <v>94.72</v>
          </cell>
          <cell r="M145">
            <v>123.14</v>
          </cell>
        </row>
        <row r="146">
          <cell r="C146">
            <v>7001020092</v>
          </cell>
          <cell r="D146" t="str">
            <v>Aterro para fundações utilizando solo cimento no traço 1:30, abrangendo   espalhamento, homogeneização, umedecimento e compactação manual com soquete de 30 kg em camadas sucessivas de 20 cm de espessura, inclusive fornecimento do material proveniente de j</v>
          </cell>
          <cell r="E146" t="str">
            <v>M³</v>
          </cell>
          <cell r="F146">
            <v>6.12</v>
          </cell>
          <cell r="G146">
            <v>53.49</v>
          </cell>
          <cell r="H146">
            <v>26.71</v>
          </cell>
          <cell r="I146">
            <v>0</v>
          </cell>
          <cell r="K146">
            <v>86.32</v>
          </cell>
          <cell r="L146">
            <v>86.32</v>
          </cell>
          <cell r="M146">
            <v>112.22</v>
          </cell>
        </row>
        <row r="147">
          <cell r="C147">
            <v>7001020091</v>
          </cell>
          <cell r="D147" t="str">
            <v>Aterro para fundações utilizando solo cimento no traço 1:20, abrangendo   espalhamento, homogeneização, umedecimento e compactação mecânica leve em camadas sucessivas de 20 cm de espessura, inclusive fornecimento do material proveniente de jazida a uma di</v>
          </cell>
          <cell r="E147" t="str">
            <v>M³</v>
          </cell>
          <cell r="F147">
            <v>6.28</v>
          </cell>
          <cell r="G147">
            <v>35.659999999999997</v>
          </cell>
          <cell r="H147">
            <v>35.11</v>
          </cell>
          <cell r="I147">
            <v>0</v>
          </cell>
          <cell r="K147">
            <v>77.05</v>
          </cell>
          <cell r="L147">
            <v>77.05</v>
          </cell>
          <cell r="M147">
            <v>100.17</v>
          </cell>
        </row>
        <row r="148">
          <cell r="C148">
            <v>7001020198</v>
          </cell>
          <cell r="D148" t="str">
            <v>Aterro para fundações utilizando solo cimento no traço 1:30, abrangendo   espalhamento, homogeneização, umedecimento e compactação mecânica leve em camadas sucessivas de 20 cm de espessura, inclusive fornecimento do material proveniente de jazida a uma di</v>
          </cell>
          <cell r="E148" t="str">
            <v>M³</v>
          </cell>
          <cell r="F148">
            <v>6.28</v>
          </cell>
          <cell r="G148">
            <v>35.659999999999997</v>
          </cell>
          <cell r="H148">
            <v>26.71</v>
          </cell>
          <cell r="I148">
            <v>0</v>
          </cell>
          <cell r="K148">
            <v>68.650000000000006</v>
          </cell>
          <cell r="L148">
            <v>68.650000000000006</v>
          </cell>
          <cell r="M148">
            <v>89.25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C151">
            <v>0</v>
          </cell>
          <cell r="D151" t="str">
            <v>REATERRO SEM COMPACTAÇÃO</v>
          </cell>
          <cell r="K151">
            <v>0</v>
          </cell>
        </row>
        <row r="152">
          <cell r="C152">
            <v>7001020094</v>
          </cell>
          <cell r="D152" t="str">
            <v>Reaterro manual sem compactação com aproveitamento do material escavado.</v>
          </cell>
          <cell r="E152" t="str">
            <v>M³</v>
          </cell>
          <cell r="F152">
            <v>0</v>
          </cell>
          <cell r="G152">
            <v>2.68</v>
          </cell>
          <cell r="H152">
            <v>0</v>
          </cell>
          <cell r="I152">
            <v>0</v>
          </cell>
          <cell r="J152">
            <v>0</v>
          </cell>
          <cell r="K152">
            <v>2.68</v>
          </cell>
          <cell r="L152">
            <v>2.68</v>
          </cell>
          <cell r="M152">
            <v>3.48</v>
          </cell>
        </row>
        <row r="153">
          <cell r="C153">
            <v>7001020095</v>
          </cell>
          <cell r="D153" t="str">
            <v>Reaterro manual sem compactação com material argilo arenoso, inclusive fornecimento do material.</v>
          </cell>
          <cell r="E153" t="str">
            <v>M³</v>
          </cell>
          <cell r="F153">
            <v>0</v>
          </cell>
          <cell r="G153">
            <v>2.68</v>
          </cell>
          <cell r="H153">
            <v>13</v>
          </cell>
          <cell r="I153">
            <v>0</v>
          </cell>
          <cell r="J153">
            <v>0</v>
          </cell>
          <cell r="K153">
            <v>15.68</v>
          </cell>
          <cell r="L153">
            <v>15.68</v>
          </cell>
          <cell r="M153">
            <v>20.38</v>
          </cell>
        </row>
        <row r="154">
          <cell r="C154">
            <v>7001020096</v>
          </cell>
          <cell r="D154" t="str">
            <v>Reaterro manual sem compactação com fornecimento de areia.</v>
          </cell>
          <cell r="E154" t="str">
            <v>M³</v>
          </cell>
          <cell r="F154">
            <v>0</v>
          </cell>
          <cell r="G154">
            <v>2.68</v>
          </cell>
          <cell r="H154">
            <v>27.17</v>
          </cell>
          <cell r="I154">
            <v>0</v>
          </cell>
          <cell r="J154">
            <v>0</v>
          </cell>
          <cell r="K154">
            <v>29.85</v>
          </cell>
          <cell r="L154">
            <v>29.85</v>
          </cell>
          <cell r="M154">
            <v>38.81</v>
          </cell>
        </row>
        <row r="155">
          <cell r="C155">
            <v>7001020097</v>
          </cell>
          <cell r="D155" t="str">
            <v>Reaterro manual sem compactação com pó de pedra, inclusive fornecimento do material.</v>
          </cell>
          <cell r="E155" t="str">
            <v>M³</v>
          </cell>
          <cell r="F155">
            <v>0</v>
          </cell>
          <cell r="G155">
            <v>2.68</v>
          </cell>
          <cell r="H155">
            <v>27</v>
          </cell>
          <cell r="I155">
            <v>0</v>
          </cell>
          <cell r="J155">
            <v>0</v>
          </cell>
          <cell r="K155">
            <v>29.68</v>
          </cell>
          <cell r="L155">
            <v>29.68</v>
          </cell>
          <cell r="M155">
            <v>38.58</v>
          </cell>
        </row>
        <row r="156">
          <cell r="C156">
            <v>7001020098</v>
          </cell>
          <cell r="D156" t="str">
            <v>Espalhamento manual de material para simples regularização do terreno.</v>
          </cell>
          <cell r="E156" t="str">
            <v>M³</v>
          </cell>
          <cell r="F156">
            <v>0</v>
          </cell>
          <cell r="G156">
            <v>0.89</v>
          </cell>
          <cell r="H156">
            <v>0</v>
          </cell>
          <cell r="I156">
            <v>0</v>
          </cell>
          <cell r="J156">
            <v>0</v>
          </cell>
          <cell r="K156">
            <v>0.89</v>
          </cell>
          <cell r="L156">
            <v>0.89</v>
          </cell>
          <cell r="M156">
            <v>1.1599999999999999</v>
          </cell>
        </row>
        <row r="157">
          <cell r="K157">
            <v>0</v>
          </cell>
        </row>
        <row r="158">
          <cell r="C158">
            <v>0</v>
          </cell>
          <cell r="D158" t="str">
            <v>RASPAGEM E LIMPEZA DO TERRENO</v>
          </cell>
          <cell r="K158">
            <v>0</v>
          </cell>
        </row>
        <row r="159">
          <cell r="C159">
            <v>7001020099</v>
          </cell>
          <cell r="D159" t="str">
            <v>Limpeza manual do terreno.</v>
          </cell>
          <cell r="E159" t="str">
            <v>M²</v>
          </cell>
          <cell r="F159">
            <v>0</v>
          </cell>
          <cell r="G159">
            <v>1.49</v>
          </cell>
          <cell r="H159">
            <v>0</v>
          </cell>
          <cell r="I159">
            <v>0</v>
          </cell>
          <cell r="J159">
            <v>0</v>
          </cell>
          <cell r="K159">
            <v>1.49</v>
          </cell>
          <cell r="L159">
            <v>1.49</v>
          </cell>
          <cell r="M159">
            <v>1.94</v>
          </cell>
        </row>
        <row r="160">
          <cell r="C160">
            <v>7001020100</v>
          </cell>
          <cell r="D160" t="str">
            <v>Limpeza mecanizada do terreno.</v>
          </cell>
          <cell r="E160" t="str">
            <v>M²</v>
          </cell>
          <cell r="F160">
            <v>0.16</v>
          </cell>
          <cell r="G160">
            <v>0.02</v>
          </cell>
          <cell r="H160">
            <v>0</v>
          </cell>
          <cell r="I160">
            <v>0</v>
          </cell>
          <cell r="J160">
            <v>0</v>
          </cell>
          <cell r="K160">
            <v>0.18</v>
          </cell>
          <cell r="L160">
            <v>0.18</v>
          </cell>
          <cell r="M160">
            <v>0.23</v>
          </cell>
        </row>
        <row r="161">
          <cell r="C161">
            <v>7001020101</v>
          </cell>
          <cell r="D161" t="str">
            <v>Limpeza manual de camada vegetal em jazida.</v>
          </cell>
          <cell r="E161" t="str">
            <v>M²</v>
          </cell>
          <cell r="F161">
            <v>0</v>
          </cell>
          <cell r="G161">
            <v>0.04</v>
          </cell>
          <cell r="H161">
            <v>0</v>
          </cell>
          <cell r="I161">
            <v>0</v>
          </cell>
          <cell r="J161">
            <v>0</v>
          </cell>
          <cell r="K161">
            <v>0.04</v>
          </cell>
          <cell r="L161">
            <v>0.04</v>
          </cell>
          <cell r="M161">
            <v>0.05</v>
          </cell>
        </row>
        <row r="162">
          <cell r="C162">
            <v>7001020102</v>
          </cell>
          <cell r="D162" t="str">
            <v>Destocamento raso de raízes de pequeno porte com  raspagem, limpeza do terreno e queima do material.</v>
          </cell>
          <cell r="E162" t="str">
            <v>M²</v>
          </cell>
          <cell r="F162">
            <v>0</v>
          </cell>
          <cell r="G162">
            <v>3.39</v>
          </cell>
          <cell r="H162">
            <v>0</v>
          </cell>
          <cell r="I162">
            <v>0</v>
          </cell>
          <cell r="J162">
            <v>0</v>
          </cell>
          <cell r="K162">
            <v>3.39</v>
          </cell>
          <cell r="L162">
            <v>3.39</v>
          </cell>
          <cell r="M162">
            <v>4.41</v>
          </cell>
        </row>
        <row r="163">
          <cell r="C163">
            <v>7001020103</v>
          </cell>
          <cell r="D163" t="str">
            <v>Desmatamento e destocamento mecânicos de árvores de diâmetro inferior a 0,15 m e limpeza do terreno.</v>
          </cell>
          <cell r="E163" t="str">
            <v>M²</v>
          </cell>
          <cell r="F163">
            <v>0.11</v>
          </cell>
          <cell r="G163">
            <v>7.0000000000000007E-2</v>
          </cell>
          <cell r="H163">
            <v>0</v>
          </cell>
          <cell r="I163">
            <v>0</v>
          </cell>
          <cell r="J163">
            <v>0</v>
          </cell>
          <cell r="K163">
            <v>0.18</v>
          </cell>
          <cell r="L163">
            <v>0.18</v>
          </cell>
          <cell r="M163">
            <v>0.23</v>
          </cell>
        </row>
        <row r="164">
          <cell r="C164">
            <v>7001020104</v>
          </cell>
          <cell r="D164" t="str">
            <v>Tombamento mecânico de árvores com diâmetro de 0,15m a 0,30m, inclusive o destocamento e limpeza do local.</v>
          </cell>
          <cell r="E164" t="str">
            <v>UD</v>
          </cell>
          <cell r="F164">
            <v>12.54</v>
          </cell>
          <cell r="G164">
            <v>6.32</v>
          </cell>
          <cell r="H164">
            <v>0</v>
          </cell>
          <cell r="I164">
            <v>0</v>
          </cell>
          <cell r="J164">
            <v>0</v>
          </cell>
          <cell r="K164">
            <v>18.86</v>
          </cell>
          <cell r="L164">
            <v>18.86</v>
          </cell>
          <cell r="M164">
            <v>24.52</v>
          </cell>
        </row>
        <row r="165">
          <cell r="C165">
            <v>7001020105</v>
          </cell>
          <cell r="D165" t="str">
            <v>Tombamento mecânico de árvores com diâmetro maior que 0,30m, inclusive o destocamento e limpeza do local.</v>
          </cell>
          <cell r="E165" t="str">
            <v>UD</v>
          </cell>
          <cell r="F165">
            <v>17.53</v>
          </cell>
          <cell r="G165">
            <v>13.28</v>
          </cell>
          <cell r="H165">
            <v>0</v>
          </cell>
          <cell r="I165">
            <v>0</v>
          </cell>
          <cell r="J165">
            <v>0</v>
          </cell>
          <cell r="K165">
            <v>30.81</v>
          </cell>
          <cell r="L165">
            <v>30.81</v>
          </cell>
          <cell r="M165">
            <v>40.049999999999997</v>
          </cell>
        </row>
        <row r="166">
          <cell r="K166">
            <v>0</v>
          </cell>
        </row>
        <row r="167">
          <cell r="C167">
            <v>0</v>
          </cell>
          <cell r="D167" t="str">
            <v>REGULARIZAÇÃO DE TERRENO NATURAL</v>
          </cell>
          <cell r="K167">
            <v>0</v>
          </cell>
        </row>
        <row r="168">
          <cell r="C168">
            <v>7001020106</v>
          </cell>
          <cell r="D168" t="str">
            <v>Regularização manual de talude com corte ou aterro até 20 cm de espessura.</v>
          </cell>
          <cell r="E168" t="str">
            <v>M²</v>
          </cell>
          <cell r="F168">
            <v>0</v>
          </cell>
          <cell r="G168">
            <v>2.97</v>
          </cell>
          <cell r="H168">
            <v>0</v>
          </cell>
          <cell r="I168">
            <v>0</v>
          </cell>
          <cell r="J168">
            <v>0</v>
          </cell>
          <cell r="K168">
            <v>2.97</v>
          </cell>
          <cell r="L168">
            <v>2.97</v>
          </cell>
          <cell r="M168">
            <v>3.86</v>
          </cell>
        </row>
        <row r="169">
          <cell r="K169">
            <v>0</v>
          </cell>
        </row>
        <row r="170">
          <cell r="C170">
            <v>0</v>
          </cell>
          <cell r="D170" t="str">
            <v>TRANSPORTES</v>
          </cell>
          <cell r="K170">
            <v>0</v>
          </cell>
        </row>
        <row r="171">
          <cell r="C171">
            <v>7001020107</v>
          </cell>
          <cell r="D171" t="str">
            <v>Transporte de material com DMT até 1,0 km.</v>
          </cell>
          <cell r="E171" t="str">
            <v>M³</v>
          </cell>
          <cell r="F171">
            <v>1.18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1.18</v>
          </cell>
          <cell r="L171">
            <v>1.18</v>
          </cell>
          <cell r="M171">
            <v>1.53</v>
          </cell>
        </row>
        <row r="172">
          <cell r="C172">
            <v>7001020108</v>
          </cell>
          <cell r="D172" t="str">
            <v>Transporte de material com DMT de até 2,0 km.</v>
          </cell>
          <cell r="E172" t="str">
            <v>M³</v>
          </cell>
          <cell r="F172">
            <v>1.59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1.59</v>
          </cell>
          <cell r="L172">
            <v>1.59</v>
          </cell>
          <cell r="M172">
            <v>2.0699999999999998</v>
          </cell>
        </row>
        <row r="173">
          <cell r="C173">
            <v>7001020109</v>
          </cell>
          <cell r="D173" t="str">
            <v>Transporte de material com DMT de até 4,0 km.</v>
          </cell>
          <cell r="E173" t="str">
            <v>M³</v>
          </cell>
          <cell r="F173">
            <v>2.42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2.42</v>
          </cell>
          <cell r="L173">
            <v>2.42</v>
          </cell>
          <cell r="M173">
            <v>3.15</v>
          </cell>
        </row>
        <row r="174">
          <cell r="C174">
            <v>7001020110</v>
          </cell>
          <cell r="D174" t="str">
            <v>Transporte de material com DMT de até 6,0 km.</v>
          </cell>
          <cell r="E174" t="str">
            <v>M³</v>
          </cell>
          <cell r="F174">
            <v>3.24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3.24</v>
          </cell>
          <cell r="L174">
            <v>3.24</v>
          </cell>
          <cell r="M174">
            <v>4.21</v>
          </cell>
        </row>
        <row r="175">
          <cell r="C175">
            <v>7001020111</v>
          </cell>
          <cell r="D175" t="str">
            <v>Transporte de material com DMT de até 8,0 km.</v>
          </cell>
          <cell r="E175" t="str">
            <v>M³</v>
          </cell>
          <cell r="F175">
            <v>4.08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4.08</v>
          </cell>
          <cell r="L175">
            <v>4.08</v>
          </cell>
          <cell r="M175">
            <v>5.3</v>
          </cell>
        </row>
        <row r="176">
          <cell r="C176">
            <v>7001020112</v>
          </cell>
          <cell r="D176" t="str">
            <v>Transporte de material com DMT de até 10,0 km.</v>
          </cell>
          <cell r="E176" t="str">
            <v>M³</v>
          </cell>
          <cell r="F176">
            <v>4.8899999999999997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4.8899999999999997</v>
          </cell>
          <cell r="L176">
            <v>4.8899999999999997</v>
          </cell>
          <cell r="M176">
            <v>6.36</v>
          </cell>
        </row>
        <row r="177">
          <cell r="C177">
            <v>7001020113</v>
          </cell>
          <cell r="D177" t="str">
            <v>Transporte de material com DMT de até 12,0 km.</v>
          </cell>
          <cell r="E177" t="str">
            <v>M³</v>
          </cell>
          <cell r="F177">
            <v>5.71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5.71</v>
          </cell>
          <cell r="L177">
            <v>5.71</v>
          </cell>
          <cell r="M177">
            <v>7.42</v>
          </cell>
        </row>
        <row r="178">
          <cell r="C178">
            <v>7001020114</v>
          </cell>
          <cell r="D178" t="str">
            <v>Transporte de material com DMT de até 14,0 km.</v>
          </cell>
          <cell r="E178" t="str">
            <v>M³</v>
          </cell>
          <cell r="F178">
            <v>6.54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6.54</v>
          </cell>
          <cell r="L178">
            <v>6.54</v>
          </cell>
          <cell r="M178">
            <v>8.5</v>
          </cell>
        </row>
        <row r="179">
          <cell r="C179">
            <v>7001020115</v>
          </cell>
          <cell r="D179" t="str">
            <v>Transporte de material com DMT de até 16,0 km.</v>
          </cell>
          <cell r="E179" t="str">
            <v>M³</v>
          </cell>
          <cell r="F179">
            <v>7.33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7.33</v>
          </cell>
          <cell r="L179">
            <v>7.33</v>
          </cell>
          <cell r="M179">
            <v>9.5299999999999994</v>
          </cell>
        </row>
        <row r="180">
          <cell r="C180">
            <v>7001020116</v>
          </cell>
          <cell r="D180" t="str">
            <v>Transporte de material com DMT de até 18,0 km.</v>
          </cell>
          <cell r="E180" t="str">
            <v>M³</v>
          </cell>
          <cell r="F180">
            <v>8.17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8.17</v>
          </cell>
          <cell r="L180">
            <v>8.17</v>
          </cell>
          <cell r="M180">
            <v>10.62</v>
          </cell>
        </row>
        <row r="181">
          <cell r="C181">
            <v>7001020117</v>
          </cell>
          <cell r="D181" t="str">
            <v>Transporte de material com DMT de até 20,0 km.</v>
          </cell>
          <cell r="E181" t="str">
            <v>M³</v>
          </cell>
          <cell r="F181">
            <v>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9</v>
          </cell>
          <cell r="L181">
            <v>9</v>
          </cell>
          <cell r="M181">
            <v>11.7</v>
          </cell>
        </row>
        <row r="182">
          <cell r="K182">
            <v>0</v>
          </cell>
        </row>
        <row r="183">
          <cell r="D183" t="str">
            <v>CAMINHO DE SERVIÇO</v>
          </cell>
          <cell r="K183">
            <v>0</v>
          </cell>
        </row>
        <row r="184">
          <cell r="C184">
            <v>7001020118</v>
          </cell>
          <cell r="D184" t="str">
            <v>Construção e manutenção de caminho de serviço com 4,0 m de largura, inclusive canaletas de drenagem a céu aberto na sua extensão.</v>
          </cell>
          <cell r="E184" t="str">
            <v>KM</v>
          </cell>
          <cell r="F184">
            <v>1059.7</v>
          </cell>
          <cell r="G184">
            <v>717.95</v>
          </cell>
          <cell r="H184">
            <v>0</v>
          </cell>
          <cell r="I184">
            <v>0</v>
          </cell>
          <cell r="J184">
            <v>0</v>
          </cell>
          <cell r="K184">
            <v>1777.65</v>
          </cell>
          <cell r="L184">
            <v>1777.65</v>
          </cell>
          <cell r="M184">
            <v>2310.9499999999998</v>
          </cell>
        </row>
        <row r="185">
          <cell r="K185">
            <v>0</v>
          </cell>
        </row>
        <row r="186">
          <cell r="D186" t="str">
            <v>FORNECIMENTO DE MATERIAL PARA ATERRO</v>
          </cell>
          <cell r="K186">
            <v>0</v>
          </cell>
        </row>
        <row r="187">
          <cell r="C187">
            <v>7001020119</v>
          </cell>
          <cell r="D187" t="str">
            <v>Fornecimento de barro para aterro, inclusive carga, descarga e transporte com DMT de até 1,0 km.</v>
          </cell>
          <cell r="E187" t="str">
            <v>M³</v>
          </cell>
          <cell r="F187">
            <v>1.18</v>
          </cell>
          <cell r="G187">
            <v>0</v>
          </cell>
          <cell r="H187">
            <v>6.25</v>
          </cell>
          <cell r="I187">
            <v>0</v>
          </cell>
          <cell r="J187">
            <v>0</v>
          </cell>
          <cell r="K187">
            <v>7.43</v>
          </cell>
          <cell r="L187">
            <v>7.43</v>
          </cell>
          <cell r="M187">
            <v>9.66</v>
          </cell>
        </row>
        <row r="188">
          <cell r="C188">
            <v>7001020120</v>
          </cell>
          <cell r="D188" t="str">
            <v>Fornecimento de barro para aterro, inclusive carga, descarga e transporte com DMT de até 2,0 km.</v>
          </cell>
          <cell r="E188" t="str">
            <v>M³</v>
          </cell>
          <cell r="F188">
            <v>1.59</v>
          </cell>
          <cell r="G188">
            <v>0</v>
          </cell>
          <cell r="H188">
            <v>6.25</v>
          </cell>
          <cell r="I188">
            <v>0</v>
          </cell>
          <cell r="J188">
            <v>0</v>
          </cell>
          <cell r="K188">
            <v>7.84</v>
          </cell>
          <cell r="L188">
            <v>7.84</v>
          </cell>
          <cell r="M188">
            <v>10.19</v>
          </cell>
        </row>
        <row r="189">
          <cell r="C189">
            <v>7001020121</v>
          </cell>
          <cell r="D189" t="str">
            <v>Fornecimento de barro para aterro, inclusive carga, descarga e transporte com DMT de até 4,0 km.</v>
          </cell>
          <cell r="E189" t="str">
            <v>M³</v>
          </cell>
          <cell r="F189">
            <v>2.42</v>
          </cell>
          <cell r="G189">
            <v>0</v>
          </cell>
          <cell r="H189">
            <v>6.25</v>
          </cell>
          <cell r="I189">
            <v>0</v>
          </cell>
          <cell r="J189">
            <v>0</v>
          </cell>
          <cell r="K189">
            <v>8.67</v>
          </cell>
          <cell r="L189">
            <v>8.67</v>
          </cell>
          <cell r="M189">
            <v>11.27</v>
          </cell>
        </row>
        <row r="190">
          <cell r="C190">
            <v>7001020122</v>
          </cell>
          <cell r="D190" t="str">
            <v>Fornecimento de barro para aterro, inclusive carga, descarga e transporte com DMT de até 6,0 km.</v>
          </cell>
          <cell r="E190" t="str">
            <v>M³</v>
          </cell>
          <cell r="F190">
            <v>3.24</v>
          </cell>
          <cell r="G190">
            <v>0</v>
          </cell>
          <cell r="H190">
            <v>6.25</v>
          </cell>
          <cell r="I190">
            <v>0</v>
          </cell>
          <cell r="J190">
            <v>0</v>
          </cell>
          <cell r="K190">
            <v>9.49</v>
          </cell>
          <cell r="L190">
            <v>9.49</v>
          </cell>
          <cell r="M190">
            <v>12.34</v>
          </cell>
        </row>
        <row r="191">
          <cell r="C191">
            <v>7001020123</v>
          </cell>
          <cell r="D191" t="str">
            <v>Fornecimento de barro para aterro, inclusive carga, descarga e transporte com DMT de até 8,0 km.</v>
          </cell>
          <cell r="E191" t="str">
            <v>M³</v>
          </cell>
          <cell r="F191">
            <v>4.08</v>
          </cell>
          <cell r="G191">
            <v>0</v>
          </cell>
          <cell r="H191">
            <v>6.25</v>
          </cell>
          <cell r="I191">
            <v>0</v>
          </cell>
          <cell r="J191">
            <v>0</v>
          </cell>
          <cell r="K191">
            <v>10.33</v>
          </cell>
          <cell r="L191">
            <v>10.33</v>
          </cell>
          <cell r="M191">
            <v>13.43</v>
          </cell>
        </row>
        <row r="192">
          <cell r="C192">
            <v>7001020124</v>
          </cell>
          <cell r="D192" t="str">
            <v>Fornecimento de barro para aterro, inclusive carga, descarga e transporte com DMT de até 10,0 km.</v>
          </cell>
          <cell r="E192" t="str">
            <v>M³</v>
          </cell>
          <cell r="F192">
            <v>4.8899999999999997</v>
          </cell>
          <cell r="G192">
            <v>0</v>
          </cell>
          <cell r="H192">
            <v>6.25</v>
          </cell>
          <cell r="I192">
            <v>0</v>
          </cell>
          <cell r="J192">
            <v>0</v>
          </cell>
          <cell r="K192">
            <v>11.14</v>
          </cell>
          <cell r="L192">
            <v>11.14</v>
          </cell>
          <cell r="M192">
            <v>14.48</v>
          </cell>
        </row>
        <row r="193">
          <cell r="C193">
            <v>7001020125</v>
          </cell>
          <cell r="D193" t="str">
            <v>Fornecimento de barro para aterro, inclusive carga, descarga e transporte com DMT de até 12,0 km.</v>
          </cell>
          <cell r="E193" t="str">
            <v>M³</v>
          </cell>
          <cell r="F193">
            <v>5.71</v>
          </cell>
          <cell r="G193">
            <v>0</v>
          </cell>
          <cell r="H193">
            <v>6.25</v>
          </cell>
          <cell r="I193">
            <v>0</v>
          </cell>
          <cell r="J193">
            <v>0</v>
          </cell>
          <cell r="K193">
            <v>11.96</v>
          </cell>
          <cell r="L193">
            <v>11.96</v>
          </cell>
          <cell r="M193">
            <v>15.55</v>
          </cell>
        </row>
        <row r="194">
          <cell r="C194">
            <v>7001020126</v>
          </cell>
          <cell r="D194" t="str">
            <v>Fornecimento de barro para aterro, inclusive carga, descarga e transporte com DMT de até 14,0 km.</v>
          </cell>
          <cell r="E194" t="str">
            <v>M³</v>
          </cell>
          <cell r="F194">
            <v>6.54</v>
          </cell>
          <cell r="G194">
            <v>0</v>
          </cell>
          <cell r="H194">
            <v>6.25</v>
          </cell>
          <cell r="I194">
            <v>0</v>
          </cell>
          <cell r="J194">
            <v>0</v>
          </cell>
          <cell r="K194">
            <v>12.79</v>
          </cell>
          <cell r="L194">
            <v>12.79</v>
          </cell>
          <cell r="M194">
            <v>16.63</v>
          </cell>
        </row>
        <row r="195">
          <cell r="C195">
            <v>7001020127</v>
          </cell>
          <cell r="D195" t="str">
            <v>Fornecimento de barro para aterro, inclusive carga, descarga e transporte com DMT de até 16,0 km.</v>
          </cell>
          <cell r="E195" t="str">
            <v>M³</v>
          </cell>
          <cell r="F195">
            <v>7.33</v>
          </cell>
          <cell r="G195">
            <v>0</v>
          </cell>
          <cell r="H195">
            <v>6.25</v>
          </cell>
          <cell r="I195">
            <v>0</v>
          </cell>
          <cell r="J195">
            <v>0</v>
          </cell>
          <cell r="K195">
            <v>13.58</v>
          </cell>
          <cell r="L195">
            <v>13.58</v>
          </cell>
          <cell r="M195">
            <v>17.649999999999999</v>
          </cell>
        </row>
        <row r="196">
          <cell r="C196">
            <v>7001020128</v>
          </cell>
          <cell r="D196" t="str">
            <v>Fornecimento de barro para aterro, inclusive carga, descarga e transporte com DMT de até 18,0 km.</v>
          </cell>
          <cell r="E196" t="str">
            <v>M³</v>
          </cell>
          <cell r="F196">
            <v>8.17</v>
          </cell>
          <cell r="G196">
            <v>0</v>
          </cell>
          <cell r="H196">
            <v>6.25</v>
          </cell>
          <cell r="I196">
            <v>0</v>
          </cell>
          <cell r="J196">
            <v>0</v>
          </cell>
          <cell r="K196">
            <v>14.42</v>
          </cell>
          <cell r="L196">
            <v>14.42</v>
          </cell>
          <cell r="M196">
            <v>18.75</v>
          </cell>
        </row>
        <row r="197">
          <cell r="C197">
            <v>7001020129</v>
          </cell>
          <cell r="D197" t="str">
            <v>Fornecimento de barro para aterro, inclusive carga, descarga e transporte com DMT de até 20,0 km.</v>
          </cell>
          <cell r="E197" t="str">
            <v>M³</v>
          </cell>
          <cell r="F197">
            <v>9</v>
          </cell>
          <cell r="G197">
            <v>0</v>
          </cell>
          <cell r="H197">
            <v>6.25</v>
          </cell>
          <cell r="I197">
            <v>0</v>
          </cell>
          <cell r="J197">
            <v>0</v>
          </cell>
          <cell r="K197">
            <v>15.25</v>
          </cell>
          <cell r="L197">
            <v>15.25</v>
          </cell>
          <cell r="M197">
            <v>19.829999999999998</v>
          </cell>
        </row>
        <row r="198">
          <cell r="K198">
            <v>0</v>
          </cell>
        </row>
        <row r="199">
          <cell r="D199" t="str">
            <v>ESGOTAMENTO COM BOMBA</v>
          </cell>
          <cell r="K199">
            <v>0</v>
          </cell>
        </row>
        <row r="200">
          <cell r="C200">
            <v>7001030001</v>
          </cell>
          <cell r="D200" t="str">
            <v>Esgotamento com bomba de 4,8 HP.</v>
          </cell>
          <cell r="E200" t="str">
            <v>H</v>
          </cell>
          <cell r="F200">
            <v>1.1200000000000001</v>
          </cell>
          <cell r="G200">
            <v>6.07</v>
          </cell>
          <cell r="H200">
            <v>0</v>
          </cell>
          <cell r="I200">
            <v>0</v>
          </cell>
          <cell r="J200">
            <v>0</v>
          </cell>
          <cell r="K200">
            <v>7.19</v>
          </cell>
          <cell r="L200">
            <v>7.19</v>
          </cell>
          <cell r="M200">
            <v>9.35</v>
          </cell>
        </row>
        <row r="201">
          <cell r="C201">
            <v>7001030002</v>
          </cell>
          <cell r="D201" t="str">
            <v>Esgotamento com bomba de 7,5 HP.</v>
          </cell>
          <cell r="E201" t="str">
            <v>H</v>
          </cell>
          <cell r="F201">
            <v>1.53</v>
          </cell>
          <cell r="G201">
            <v>6.18</v>
          </cell>
          <cell r="H201">
            <v>0</v>
          </cell>
          <cell r="I201">
            <v>0</v>
          </cell>
          <cell r="J201">
            <v>0</v>
          </cell>
          <cell r="K201">
            <v>7.71</v>
          </cell>
          <cell r="L201">
            <v>7.71</v>
          </cell>
          <cell r="M201">
            <v>10.02</v>
          </cell>
        </row>
        <row r="202">
          <cell r="K202">
            <v>0</v>
          </cell>
        </row>
        <row r="203">
          <cell r="D203" t="str">
            <v>REBAIXAMENTO</v>
          </cell>
          <cell r="K203">
            <v>0</v>
          </cell>
        </row>
        <row r="204">
          <cell r="C204">
            <v>7001040001</v>
          </cell>
          <cell r="D204" t="str">
            <v>Mobilização e instalação de conjunto com  até 50 ponteiras filtrantes e bombas de sucção para rebaixamento de lençol freático até 5,00 m de profundidade.</v>
          </cell>
          <cell r="E204" t="str">
            <v>CJ</v>
          </cell>
          <cell r="F204">
            <v>600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600</v>
          </cell>
          <cell r="L204">
            <v>600</v>
          </cell>
          <cell r="M204">
            <v>780</v>
          </cell>
        </row>
        <row r="205">
          <cell r="C205">
            <v>7001040002</v>
          </cell>
          <cell r="D205" t="str">
            <v>Deslocamento e reinstalação  de conjunto com até 50 ponteiras filtrantes e bombas de sucção para rebaixamento de lençol freático até 5 m de profundidade.</v>
          </cell>
          <cell r="E205" t="str">
            <v>UD</v>
          </cell>
          <cell r="F205">
            <v>300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300</v>
          </cell>
          <cell r="L205">
            <v>300</v>
          </cell>
          <cell r="M205">
            <v>390</v>
          </cell>
        </row>
        <row r="206">
          <cell r="C206">
            <v>7001040003</v>
          </cell>
          <cell r="D206" t="str">
            <v>Operação de conjunto com até 50 ponteiras filtrantes e bombas de sucção para rebaixamento de lençol  freático até 5 m de profundidade.</v>
          </cell>
          <cell r="E206" t="str">
            <v>DIA</v>
          </cell>
          <cell r="F206">
            <v>150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150</v>
          </cell>
          <cell r="L206">
            <v>150</v>
          </cell>
          <cell r="M206">
            <v>195</v>
          </cell>
        </row>
        <row r="207">
          <cell r="K207">
            <v>0</v>
          </cell>
        </row>
        <row r="208">
          <cell r="D208" t="str">
            <v>ESCORAMENTO DE VALAS</v>
          </cell>
          <cell r="K208">
            <v>0</v>
          </cell>
        </row>
        <row r="209">
          <cell r="C209">
            <v>7001050001</v>
          </cell>
          <cell r="D209" t="str">
            <v>Escoramento descontínuo simples de valas ( com pranchas de madeira ).</v>
          </cell>
          <cell r="E209" t="str">
            <v>M²</v>
          </cell>
          <cell r="F209">
            <v>0</v>
          </cell>
          <cell r="G209">
            <v>17.89</v>
          </cell>
          <cell r="H209">
            <v>11.09</v>
          </cell>
          <cell r="I209">
            <v>0</v>
          </cell>
          <cell r="J209">
            <v>0</v>
          </cell>
          <cell r="K209">
            <v>28.98</v>
          </cell>
          <cell r="L209">
            <v>28.98</v>
          </cell>
          <cell r="M209">
            <v>37.67</v>
          </cell>
        </row>
        <row r="210">
          <cell r="C210">
            <v>7001050002</v>
          </cell>
          <cell r="D210" t="str">
            <v>Escoramento contínuo de valas  ( com pranchas de madeira ).</v>
          </cell>
          <cell r="E210" t="str">
            <v>M²</v>
          </cell>
          <cell r="F210">
            <v>0</v>
          </cell>
          <cell r="G210">
            <v>25.81</v>
          </cell>
          <cell r="H210">
            <v>21.34</v>
          </cell>
          <cell r="I210">
            <v>0</v>
          </cell>
          <cell r="J210">
            <v>0</v>
          </cell>
          <cell r="K210">
            <v>47.15</v>
          </cell>
          <cell r="L210">
            <v>47.15</v>
          </cell>
          <cell r="M210">
            <v>61.3</v>
          </cell>
        </row>
        <row r="211">
          <cell r="C211">
            <v>7001050003</v>
          </cell>
          <cell r="D211" t="str">
            <v>Escoramento contínuo de valas com pranchas metálicas e longarinas em peças de madeira de 3" x 6".</v>
          </cell>
          <cell r="E211" t="str">
            <v>M²</v>
          </cell>
          <cell r="F211">
            <v>6.13</v>
          </cell>
          <cell r="G211">
            <v>17.21</v>
          </cell>
          <cell r="H211">
            <v>9.2200000000000006</v>
          </cell>
          <cell r="I211">
            <v>0</v>
          </cell>
          <cell r="J211">
            <v>0</v>
          </cell>
          <cell r="K211">
            <v>32.56</v>
          </cell>
          <cell r="L211">
            <v>32.56</v>
          </cell>
          <cell r="M211">
            <v>42.33</v>
          </cell>
        </row>
        <row r="212">
          <cell r="K212">
            <v>0</v>
          </cell>
        </row>
        <row r="213">
          <cell r="D213" t="str">
            <v>ENSECADEIRA</v>
          </cell>
          <cell r="K213">
            <v>0</v>
          </cell>
        </row>
        <row r="214">
          <cell r="C214">
            <v>7001050004</v>
          </cell>
          <cell r="D214" t="str">
            <v>Ensecadeira de parede simples  ( com pranchas de madeira ).</v>
          </cell>
          <cell r="E214" t="str">
            <v>M²</v>
          </cell>
          <cell r="F214">
            <v>0</v>
          </cell>
          <cell r="G214">
            <v>27.7</v>
          </cell>
          <cell r="H214">
            <v>55.38</v>
          </cell>
          <cell r="I214">
            <v>0</v>
          </cell>
          <cell r="J214">
            <v>0</v>
          </cell>
          <cell r="K214">
            <v>83.08</v>
          </cell>
          <cell r="L214">
            <v>83.08</v>
          </cell>
          <cell r="M214">
            <v>108</v>
          </cell>
        </row>
        <row r="215">
          <cell r="C215">
            <v>7001050005</v>
          </cell>
          <cell r="D215" t="str">
            <v>Ensecadeira de parede dupla  ( com pranchas de madeira ).</v>
          </cell>
          <cell r="E215" t="str">
            <v>M²</v>
          </cell>
          <cell r="F215">
            <v>0</v>
          </cell>
          <cell r="G215">
            <v>69.25</v>
          </cell>
          <cell r="H215">
            <v>138.58000000000001</v>
          </cell>
          <cell r="I215">
            <v>0</v>
          </cell>
          <cell r="J215">
            <v>0</v>
          </cell>
          <cell r="K215">
            <v>207.83</v>
          </cell>
          <cell r="L215">
            <v>207.83</v>
          </cell>
          <cell r="M215">
            <v>270.18</v>
          </cell>
        </row>
        <row r="216">
          <cell r="K216">
            <v>0</v>
          </cell>
        </row>
        <row r="217">
          <cell r="D217" t="str">
            <v>ENROCAMENTO</v>
          </cell>
          <cell r="K217">
            <v>0</v>
          </cell>
        </row>
        <row r="218">
          <cell r="C218">
            <v>7001060001</v>
          </cell>
          <cell r="D218" t="str">
            <v>Enrocamento de pedra jogada, inclusive fornecimento do material.</v>
          </cell>
          <cell r="E218" t="str">
            <v>M³</v>
          </cell>
          <cell r="F218">
            <v>0</v>
          </cell>
          <cell r="G218">
            <v>34.630000000000003</v>
          </cell>
          <cell r="H218">
            <v>41.8</v>
          </cell>
          <cell r="I218">
            <v>0</v>
          </cell>
          <cell r="J218">
            <v>0</v>
          </cell>
          <cell r="K218">
            <v>76.430000000000007</v>
          </cell>
          <cell r="L218">
            <v>76.430000000000007</v>
          </cell>
          <cell r="M218">
            <v>99.36</v>
          </cell>
        </row>
        <row r="219">
          <cell r="C219">
            <v>7001060002</v>
          </cell>
          <cell r="D219" t="str">
            <v>Enrocamento de pedra arrumada, inclusive fornecimento do material.</v>
          </cell>
          <cell r="E219" t="str">
            <v>M³</v>
          </cell>
          <cell r="F219">
            <v>0</v>
          </cell>
          <cell r="G219">
            <v>69.25</v>
          </cell>
          <cell r="H219">
            <v>41.8</v>
          </cell>
          <cell r="I219">
            <v>0</v>
          </cell>
          <cell r="J219">
            <v>0</v>
          </cell>
          <cell r="K219">
            <v>111.05</v>
          </cell>
          <cell r="L219">
            <v>111.05</v>
          </cell>
          <cell r="M219">
            <v>144.37</v>
          </cell>
        </row>
        <row r="220">
          <cell r="K220">
            <v>0</v>
          </cell>
        </row>
        <row r="221">
          <cell r="D221" t="str">
            <v>REFORÇO DE FUNDAÇÃO</v>
          </cell>
          <cell r="K221">
            <v>0</v>
          </cell>
        </row>
        <row r="222">
          <cell r="K222">
            <v>0</v>
          </cell>
        </row>
        <row r="223">
          <cell r="C223">
            <v>7001070001</v>
          </cell>
          <cell r="D223" t="str">
            <v>Reforço de fundação em berço de areia com adensamento manual.</v>
          </cell>
          <cell r="E223" t="str">
            <v>M³</v>
          </cell>
          <cell r="F223">
            <v>0</v>
          </cell>
          <cell r="G223">
            <v>20.8</v>
          </cell>
          <cell r="H223">
            <v>48.3</v>
          </cell>
          <cell r="I223">
            <v>0</v>
          </cell>
          <cell r="J223">
            <v>0</v>
          </cell>
          <cell r="K223">
            <v>69.099999999999994</v>
          </cell>
          <cell r="L223">
            <v>69.099999999999994</v>
          </cell>
          <cell r="M223">
            <v>89.83</v>
          </cell>
        </row>
        <row r="224">
          <cell r="C224">
            <v>7001070002</v>
          </cell>
          <cell r="D224" t="str">
            <v>Reforço de fundação em berço de brita 25 com apiloamento, inclusive fornecimento do material.</v>
          </cell>
          <cell r="E224" t="str">
            <v>M³</v>
          </cell>
          <cell r="F224">
            <v>0</v>
          </cell>
          <cell r="G224">
            <v>14.86</v>
          </cell>
          <cell r="H224">
            <v>76.63</v>
          </cell>
          <cell r="I224">
            <v>0</v>
          </cell>
          <cell r="J224">
            <v>0</v>
          </cell>
          <cell r="K224">
            <v>91.49</v>
          </cell>
          <cell r="L224">
            <v>91.49</v>
          </cell>
          <cell r="M224">
            <v>118.94</v>
          </cell>
        </row>
        <row r="225">
          <cell r="C225">
            <v>7001070003</v>
          </cell>
          <cell r="D225" t="str">
            <v>Reforço de fundação em berço de concreto simples com forma.</v>
          </cell>
          <cell r="E225" t="str">
            <v>M³</v>
          </cell>
          <cell r="F225">
            <v>1.22</v>
          </cell>
          <cell r="G225">
            <v>195.19</v>
          </cell>
          <cell r="H225">
            <v>291.22000000000003</v>
          </cell>
          <cell r="I225">
            <v>0</v>
          </cell>
          <cell r="K225">
            <v>487.63</v>
          </cell>
          <cell r="L225">
            <v>487.63</v>
          </cell>
          <cell r="M225">
            <v>633.91999999999996</v>
          </cell>
        </row>
        <row r="226">
          <cell r="C226">
            <v>7001070004</v>
          </cell>
          <cell r="D226" t="str">
            <v>Reforço de fundação em berço de concreto armado com forma.</v>
          </cell>
          <cell r="E226" t="str">
            <v>M³</v>
          </cell>
          <cell r="F226">
            <v>1.22</v>
          </cell>
          <cell r="G226">
            <v>294.19</v>
          </cell>
          <cell r="H226">
            <v>717.82</v>
          </cell>
          <cell r="I226">
            <v>0</v>
          </cell>
          <cell r="K226">
            <v>1013.23</v>
          </cell>
          <cell r="L226">
            <v>1013.23</v>
          </cell>
          <cell r="M226">
            <v>1317.2</v>
          </cell>
        </row>
        <row r="227">
          <cell r="K227">
            <v>0</v>
          </cell>
        </row>
        <row r="228">
          <cell r="D228" t="str">
            <v>FORNECIMENTO E APLICAÇÃO DE MATERIAIS PARA DRENOS</v>
          </cell>
          <cell r="K228">
            <v>0</v>
          </cell>
        </row>
        <row r="229">
          <cell r="C229">
            <v>7001070005</v>
          </cell>
          <cell r="D229" t="str">
            <v>Fornecimento e aplicação de areia grossa para drenos.</v>
          </cell>
          <cell r="E229" t="str">
            <v>M³</v>
          </cell>
          <cell r="F229">
            <v>0</v>
          </cell>
          <cell r="G229">
            <v>11.89</v>
          </cell>
          <cell r="H229">
            <v>42</v>
          </cell>
          <cell r="I229">
            <v>0</v>
          </cell>
          <cell r="J229">
            <v>0</v>
          </cell>
          <cell r="K229">
            <v>53.89</v>
          </cell>
          <cell r="L229">
            <v>53.89</v>
          </cell>
          <cell r="M229">
            <v>70.06</v>
          </cell>
        </row>
        <row r="230">
          <cell r="C230">
            <v>7001070006</v>
          </cell>
          <cell r="D230" t="str">
            <v>Fornecimento e aplicação de brita para drenos.</v>
          </cell>
          <cell r="E230" t="str">
            <v>M³</v>
          </cell>
          <cell r="F230">
            <v>0</v>
          </cell>
          <cell r="G230">
            <v>18.82</v>
          </cell>
          <cell r="H230">
            <v>63.86</v>
          </cell>
          <cell r="I230">
            <v>0</v>
          </cell>
          <cell r="J230">
            <v>0</v>
          </cell>
          <cell r="K230">
            <v>82.68</v>
          </cell>
          <cell r="L230">
            <v>82.68</v>
          </cell>
          <cell r="M230">
            <v>107.48</v>
          </cell>
        </row>
        <row r="231">
          <cell r="C231">
            <v>7001070007</v>
          </cell>
          <cell r="D231" t="str">
            <v>Fornecimento e aplicação de geotêxtil não tecido para drenos ( densidade de 300g/m² / resistência bidirecional de 20 KN/m ).</v>
          </cell>
          <cell r="E231" t="str">
            <v>M²</v>
          </cell>
          <cell r="F231">
            <v>0</v>
          </cell>
          <cell r="G231">
            <v>0.18</v>
          </cell>
          <cell r="H231">
            <v>5.32</v>
          </cell>
          <cell r="I231">
            <v>0</v>
          </cell>
          <cell r="J231">
            <v>0</v>
          </cell>
          <cell r="K231">
            <v>5.5</v>
          </cell>
          <cell r="L231">
            <v>5.5</v>
          </cell>
          <cell r="M231">
            <v>7.15</v>
          </cell>
        </row>
        <row r="232">
          <cell r="K232">
            <v>0</v>
          </cell>
        </row>
        <row r="233">
          <cell r="D233" t="str">
            <v>PAVIMENTAÇÃO</v>
          </cell>
          <cell r="K233">
            <v>0</v>
          </cell>
        </row>
        <row r="234">
          <cell r="C234">
            <v>7001080001</v>
          </cell>
          <cell r="D234" t="str">
            <v>Pavimentação articulada em premoldados de concreto 6,5cm sobre coxim de areia com 5 cm de espessura, rejuntado com asfalto.</v>
          </cell>
          <cell r="E234" t="str">
            <v>M²</v>
          </cell>
          <cell r="F234">
            <v>0.17</v>
          </cell>
          <cell r="G234">
            <v>3.94</v>
          </cell>
          <cell r="H234">
            <v>32.49</v>
          </cell>
          <cell r="I234">
            <v>0</v>
          </cell>
          <cell r="J234">
            <v>0</v>
          </cell>
          <cell r="K234">
            <v>36.6</v>
          </cell>
          <cell r="L234">
            <v>36.6</v>
          </cell>
          <cell r="M234">
            <v>47.58</v>
          </cell>
        </row>
        <row r="235">
          <cell r="C235">
            <v>7001080002</v>
          </cell>
          <cell r="D235" t="str">
            <v>Pavimentação em paralelepípedos graniticos sobre coxim de areia com 6 cm de espessura, rejuntado com argamassa de cimento e areia no traço 1:2.</v>
          </cell>
          <cell r="E235" t="str">
            <v>M²</v>
          </cell>
          <cell r="F235">
            <v>0</v>
          </cell>
          <cell r="G235">
            <v>8.8000000000000007</v>
          </cell>
          <cell r="H235">
            <v>23.84</v>
          </cell>
          <cell r="I235">
            <v>0</v>
          </cell>
          <cell r="K235">
            <v>32.64</v>
          </cell>
          <cell r="L235">
            <v>32.64</v>
          </cell>
          <cell r="M235">
            <v>42.43</v>
          </cell>
        </row>
        <row r="236">
          <cell r="C236">
            <v>7001080003</v>
          </cell>
          <cell r="D236" t="str">
            <v>Construção de calçada em concreto com 7cm de espessura.</v>
          </cell>
          <cell r="E236" t="str">
            <v>M²</v>
          </cell>
          <cell r="F236">
            <v>0.08</v>
          </cell>
          <cell r="G236">
            <v>16.350000000000001</v>
          </cell>
          <cell r="H236">
            <v>17.78</v>
          </cell>
          <cell r="I236">
            <v>0</v>
          </cell>
          <cell r="K236">
            <v>34.21</v>
          </cell>
          <cell r="L236">
            <v>34.21</v>
          </cell>
          <cell r="M236">
            <v>44.47</v>
          </cell>
        </row>
        <row r="237">
          <cell r="C237">
            <v>7001080004</v>
          </cell>
          <cell r="D237" t="str">
            <v>Passeio em lajota de concreto 50 cm x 50 cm, aplicado sobre lastro de concreto no traço 1:4:8 (espessura = 5 cm), inclusive execução do lastro.</v>
          </cell>
          <cell r="E237" t="str">
            <v>M²</v>
          </cell>
          <cell r="F237">
            <v>0.06</v>
          </cell>
          <cell r="G237">
            <v>22.12</v>
          </cell>
          <cell r="H237">
            <v>21.49</v>
          </cell>
          <cell r="I237">
            <v>0</v>
          </cell>
          <cell r="K237">
            <v>43.67</v>
          </cell>
          <cell r="L237">
            <v>43.67</v>
          </cell>
          <cell r="M237">
            <v>56.77</v>
          </cell>
        </row>
        <row r="238">
          <cell r="C238">
            <v>7001080005</v>
          </cell>
          <cell r="D238" t="str">
            <v>Passeio em lajota de concreto 50 cm x 50 cm, aplicado sobre lastro de concreto já pronto</v>
          </cell>
          <cell r="E238" t="str">
            <v>M²</v>
          </cell>
          <cell r="F238">
            <v>0</v>
          </cell>
          <cell r="G238">
            <v>17.760000000000002</v>
          </cell>
          <cell r="H238">
            <v>13.36</v>
          </cell>
          <cell r="I238">
            <v>0</v>
          </cell>
          <cell r="J238">
            <v>0</v>
          </cell>
          <cell r="K238">
            <v>31.12</v>
          </cell>
          <cell r="L238">
            <v>31.12</v>
          </cell>
          <cell r="M238">
            <v>40.46</v>
          </cell>
        </row>
        <row r="239">
          <cell r="C239">
            <v>7001080006</v>
          </cell>
          <cell r="D239" t="str">
            <v>Passeio em lajota de concreto 50 cm x 50 cm, aplicado sobre terreno, inclusive regularização do mesmo.</v>
          </cell>
          <cell r="E239" t="str">
            <v>M²</v>
          </cell>
          <cell r="F239">
            <v>0</v>
          </cell>
          <cell r="G239">
            <v>19.239999999999998</v>
          </cell>
          <cell r="H239">
            <v>13.36</v>
          </cell>
          <cell r="I239">
            <v>0</v>
          </cell>
          <cell r="J239">
            <v>0</v>
          </cell>
          <cell r="K239">
            <v>32.6</v>
          </cell>
          <cell r="L239">
            <v>32.6</v>
          </cell>
          <cell r="M239">
            <v>42.38</v>
          </cell>
        </row>
        <row r="240">
          <cell r="C240">
            <v>7001080007</v>
          </cell>
          <cell r="D240" t="str">
            <v>Passeio em pedra portuguesa sobre argamassa de cimento e areia no traço 1:6 com 5 cm de espessura (farofa), rejuntado com argamassa de cimento e areia no traço  1:2.</v>
          </cell>
          <cell r="E240" t="str">
            <v>M²</v>
          </cell>
          <cell r="F240">
            <v>0</v>
          </cell>
          <cell r="G240">
            <v>13.27</v>
          </cell>
          <cell r="H240">
            <v>20.79</v>
          </cell>
          <cell r="I240">
            <v>0</v>
          </cell>
          <cell r="K240">
            <v>34.06</v>
          </cell>
          <cell r="L240">
            <v>34.06</v>
          </cell>
          <cell r="M240">
            <v>44.28</v>
          </cell>
        </row>
        <row r="241">
          <cell r="C241">
            <v>7001080008</v>
          </cell>
          <cell r="D241" t="str">
            <v>Meio-fio em pedra granitica, rejuntado com argamassa de cimento e areia traço 1:2.</v>
          </cell>
          <cell r="E241" t="str">
            <v>M</v>
          </cell>
          <cell r="F241">
            <v>0</v>
          </cell>
          <cell r="G241">
            <v>4.28</v>
          </cell>
          <cell r="H241">
            <v>10.78</v>
          </cell>
          <cell r="I241">
            <v>0</v>
          </cell>
          <cell r="K241">
            <v>15.06</v>
          </cell>
          <cell r="L241">
            <v>15.06</v>
          </cell>
          <cell r="M241">
            <v>19.579999999999998</v>
          </cell>
        </row>
        <row r="242">
          <cell r="C242">
            <v>7001080009</v>
          </cell>
          <cell r="D242" t="str">
            <v>Linha d'água em paralelepípedo granitico sobre coxim de areia com 5 cm de espessura, rejuntado com argamassa de cimento e areia no traço  1:2.</v>
          </cell>
          <cell r="E242" t="str">
            <v>M</v>
          </cell>
          <cell r="F242">
            <v>0</v>
          </cell>
          <cell r="G242">
            <v>4.75</v>
          </cell>
          <cell r="H242">
            <v>8.9499999999999993</v>
          </cell>
          <cell r="I242">
            <v>0</v>
          </cell>
          <cell r="K242">
            <v>13.7</v>
          </cell>
          <cell r="L242">
            <v>13.7</v>
          </cell>
          <cell r="M242">
            <v>17.809999999999999</v>
          </cell>
        </row>
        <row r="243">
          <cell r="C243">
            <v>7001080010</v>
          </cell>
          <cell r="D243" t="str">
            <v>Execução de sub-base estabilizada granulometricamente abrangendo espalhamento, homogeneização, umedecimento e compactação com espessura de 20 cm, grau de compactação 100% do próctor normal inclusive  material proveniente de jazida ( CBR de 20% ).</v>
          </cell>
          <cell r="E243" t="str">
            <v>M²</v>
          </cell>
          <cell r="F243">
            <v>0</v>
          </cell>
          <cell r="G243">
            <v>0</v>
          </cell>
          <cell r="H243">
            <v>6.82</v>
          </cell>
          <cell r="I243">
            <v>0</v>
          </cell>
          <cell r="J243">
            <v>0</v>
          </cell>
          <cell r="K243">
            <v>6.82</v>
          </cell>
          <cell r="L243">
            <v>6.82</v>
          </cell>
          <cell r="M243">
            <v>8.8699999999999992</v>
          </cell>
        </row>
        <row r="244">
          <cell r="C244">
            <v>7001080011</v>
          </cell>
          <cell r="D244" t="str">
            <v>Execução de base de macadame vibrado a seco com espessura de 20 cm, inclusive fornecimento do material.</v>
          </cell>
          <cell r="E244" t="str">
            <v>M²</v>
          </cell>
          <cell r="F244">
            <v>0.23</v>
          </cell>
          <cell r="G244">
            <v>4.3</v>
          </cell>
          <cell r="H244">
            <v>18.12</v>
          </cell>
          <cell r="I244">
            <v>0</v>
          </cell>
          <cell r="J244">
            <v>0</v>
          </cell>
          <cell r="K244">
            <v>22.65</v>
          </cell>
          <cell r="L244">
            <v>22.65</v>
          </cell>
          <cell r="M244">
            <v>29.45</v>
          </cell>
        </row>
        <row r="245">
          <cell r="C245">
            <v>7001080012</v>
          </cell>
          <cell r="D245" t="str">
            <v>Imprimação manual com CM-30, taxa de 1,2 l/m².</v>
          </cell>
          <cell r="E245" t="str">
            <v>M²</v>
          </cell>
          <cell r="F245">
            <v>0</v>
          </cell>
          <cell r="G245">
            <v>1.2</v>
          </cell>
          <cell r="H245">
            <v>3.52</v>
          </cell>
          <cell r="I245">
            <v>0</v>
          </cell>
          <cell r="J245">
            <v>0</v>
          </cell>
          <cell r="K245">
            <v>4.72</v>
          </cell>
          <cell r="L245">
            <v>4.72</v>
          </cell>
          <cell r="M245">
            <v>6.14</v>
          </cell>
        </row>
        <row r="246">
          <cell r="C246">
            <v>7001080021</v>
          </cell>
          <cell r="D246" t="str">
            <v>Imprimação mecânica com CM-30, taxa de 1,2 l/m².</v>
          </cell>
          <cell r="E246" t="str">
            <v>M²</v>
          </cell>
          <cell r="F246">
            <v>0.43</v>
          </cell>
          <cell r="G246">
            <v>0.15</v>
          </cell>
          <cell r="H246">
            <v>3.52</v>
          </cell>
          <cell r="I246">
            <v>0</v>
          </cell>
          <cell r="J246">
            <v>0</v>
          </cell>
          <cell r="K246">
            <v>4.0999999999999996</v>
          </cell>
          <cell r="L246">
            <v>4.0999999999999996</v>
          </cell>
          <cell r="M246">
            <v>5.33</v>
          </cell>
        </row>
        <row r="247">
          <cell r="C247">
            <v>7001080042</v>
          </cell>
          <cell r="D247" t="str">
            <v>Pintura asfáltica com aplicação manual, emulsão catiônica RR-1C, taxa de 0,5 l/m².</v>
          </cell>
          <cell r="E247" t="str">
            <v>M²</v>
          </cell>
          <cell r="F247">
            <v>0</v>
          </cell>
          <cell r="G247">
            <v>1.36</v>
          </cell>
          <cell r="H247">
            <v>0.72</v>
          </cell>
          <cell r="I247">
            <v>0</v>
          </cell>
          <cell r="J247">
            <v>0</v>
          </cell>
          <cell r="K247">
            <v>2.08</v>
          </cell>
          <cell r="L247">
            <v>2.08</v>
          </cell>
          <cell r="M247">
            <v>2.7</v>
          </cell>
        </row>
        <row r="248">
          <cell r="C248">
            <v>7001080061</v>
          </cell>
          <cell r="D248" t="str">
            <v>Revestimento asfaltico com pre-misturado a frio fino ou grosso, inclusive fornecimento do material, espalhamento e compactação.</v>
          </cell>
          <cell r="E248" t="str">
            <v>M³</v>
          </cell>
          <cell r="F248">
            <v>34.25</v>
          </cell>
          <cell r="G248">
            <v>5.64</v>
          </cell>
          <cell r="H248">
            <v>329.14</v>
          </cell>
          <cell r="I248">
            <v>0</v>
          </cell>
          <cell r="J248">
            <v>0</v>
          </cell>
          <cell r="K248">
            <v>369.03</v>
          </cell>
          <cell r="L248">
            <v>369.03</v>
          </cell>
          <cell r="M248">
            <v>479.74</v>
          </cell>
        </row>
        <row r="249">
          <cell r="C249">
            <v>7001080060</v>
          </cell>
          <cell r="D249" t="str">
            <v>Pavimentação em concreto armado com FCK&gt;=30 Mpa, com execução manual, inclusive colchão de areia com 5 cm de espessura, aço, cura e preenchimento de juntas com selante a base de asfalto.</v>
          </cell>
          <cell r="E249" t="str">
            <v>M³</v>
          </cell>
          <cell r="F249">
            <v>0</v>
          </cell>
          <cell r="G249">
            <v>0</v>
          </cell>
          <cell r="H249">
            <v>372.03</v>
          </cell>
          <cell r="I249">
            <v>0</v>
          </cell>
          <cell r="J249">
            <v>0</v>
          </cell>
          <cell r="K249">
            <v>372.03</v>
          </cell>
          <cell r="L249">
            <v>372.03</v>
          </cell>
          <cell r="M249">
            <v>483.64</v>
          </cell>
        </row>
        <row r="250">
          <cell r="C250">
            <v>7001080034</v>
          </cell>
          <cell r="D250" t="str">
            <v>Concreto betuminoso usinado a quente, para camada de rolamento, 6% de CAP em media, inclusive aplicação e compactação.</v>
          </cell>
          <cell r="E250" t="str">
            <v>M³</v>
          </cell>
          <cell r="F250">
            <v>109.58</v>
          </cell>
          <cell r="G250">
            <v>9.11</v>
          </cell>
          <cell r="H250">
            <v>377.53</v>
          </cell>
          <cell r="I250">
            <v>0</v>
          </cell>
          <cell r="J250">
            <v>0</v>
          </cell>
          <cell r="K250">
            <v>496.22</v>
          </cell>
          <cell r="L250">
            <v>496.22</v>
          </cell>
          <cell r="M250">
            <v>645.09</v>
          </cell>
        </row>
        <row r="251">
          <cell r="K251">
            <v>0</v>
          </cell>
        </row>
        <row r="252">
          <cell r="D252" t="str">
            <v>REPOSIÇÃO DE PAVIMENTAÇÃO</v>
          </cell>
          <cell r="K252">
            <v>0</v>
          </cell>
        </row>
        <row r="253">
          <cell r="C253">
            <v>7001090001</v>
          </cell>
          <cell r="D253" t="str">
            <v>Reposição em premoldados de concreto, sobre coxim de areia com 5 cm de espessura, rejuntado com asfalto.</v>
          </cell>
          <cell r="E253" t="str">
            <v>M²</v>
          </cell>
          <cell r="F253">
            <v>0.17</v>
          </cell>
          <cell r="G253">
            <v>3.94</v>
          </cell>
          <cell r="H253">
            <v>6.12</v>
          </cell>
          <cell r="I253">
            <v>0</v>
          </cell>
          <cell r="J253">
            <v>0</v>
          </cell>
          <cell r="K253">
            <v>10.23</v>
          </cell>
          <cell r="L253">
            <v>10.23</v>
          </cell>
          <cell r="M253">
            <v>13.3</v>
          </cell>
        </row>
        <row r="254">
          <cell r="C254">
            <v>7001090002</v>
          </cell>
          <cell r="D254" t="str">
            <v>Reposição em paralelepípedos graníticos, sobre coxim de areia com 6 cm de espessura, rejuntado com argamassa de cimento e areia no traço  1:2.</v>
          </cell>
          <cell r="E254" t="str">
            <v>M²</v>
          </cell>
          <cell r="F254">
            <v>0</v>
          </cell>
          <cell r="G254">
            <v>8.8000000000000007</v>
          </cell>
          <cell r="H254">
            <v>9.14</v>
          </cell>
          <cell r="I254">
            <v>0</v>
          </cell>
          <cell r="K254">
            <v>17.940000000000001</v>
          </cell>
          <cell r="L254">
            <v>17.940000000000001</v>
          </cell>
          <cell r="M254">
            <v>23.32</v>
          </cell>
        </row>
        <row r="255">
          <cell r="C255">
            <v>7001090003</v>
          </cell>
          <cell r="D255" t="str">
            <v>Reposição de linha d'água em paralelepípedo granítico sobre coxim de areia com 5 cm de espessura, rejuntado com argamassa de cimento e areia no traço  1:2.</v>
          </cell>
          <cell r="E255" t="str">
            <v>M</v>
          </cell>
          <cell r="F255">
            <v>0</v>
          </cell>
          <cell r="G255">
            <v>4.75</v>
          </cell>
          <cell r="H255">
            <v>4.75</v>
          </cell>
          <cell r="I255">
            <v>0</v>
          </cell>
          <cell r="K255">
            <v>9.5</v>
          </cell>
          <cell r="L255">
            <v>9.5</v>
          </cell>
          <cell r="M255">
            <v>12.35</v>
          </cell>
        </row>
        <row r="256">
          <cell r="C256">
            <v>7001090004</v>
          </cell>
          <cell r="D256" t="str">
            <v>Reposição de meio-fio em pedra granítica, rejuntado com argamassa de cimento e areia traço 1:2.</v>
          </cell>
          <cell r="E256" t="str">
            <v>M</v>
          </cell>
          <cell r="F256">
            <v>0</v>
          </cell>
          <cell r="G256">
            <v>4.28</v>
          </cell>
          <cell r="H256">
            <v>0.53</v>
          </cell>
          <cell r="I256">
            <v>0</v>
          </cell>
          <cell r="K256">
            <v>4.8099999999999996</v>
          </cell>
          <cell r="L256">
            <v>4.8099999999999996</v>
          </cell>
          <cell r="M256">
            <v>6.25</v>
          </cell>
        </row>
        <row r="257">
          <cell r="C257">
            <v>7001090023</v>
          </cell>
          <cell r="D257" t="str">
            <v>Reposição de passeio em pedra portuguesa sobre argamassa de cimento e areia no traço 1:6 com 5 cm de espessura (farofa), rejuntado com argamassa de cimento e areia no traço  1:2.</v>
          </cell>
          <cell r="E257" t="str">
            <v>M²</v>
          </cell>
          <cell r="F257">
            <v>0</v>
          </cell>
          <cell r="G257">
            <v>13.27</v>
          </cell>
          <cell r="H257">
            <v>7.79</v>
          </cell>
          <cell r="I257">
            <v>0</v>
          </cell>
          <cell r="K257">
            <v>21.06</v>
          </cell>
          <cell r="L257">
            <v>21.06</v>
          </cell>
          <cell r="M257">
            <v>27.38</v>
          </cell>
        </row>
        <row r="258">
          <cell r="C258">
            <v>7001090006</v>
          </cell>
          <cell r="D258" t="str">
            <v>Reposição de passeio em lajota de concreto 50 cm x 50 cm, aplicada sobre terreno regularizado ou lastro de concreto ( só assentamento ).</v>
          </cell>
          <cell r="E258" t="str">
            <v>M²</v>
          </cell>
          <cell r="F258">
            <v>0</v>
          </cell>
          <cell r="G258">
            <v>17.760000000000002</v>
          </cell>
          <cell r="H258">
            <v>2.94</v>
          </cell>
          <cell r="I258">
            <v>0</v>
          </cell>
          <cell r="J258">
            <v>0</v>
          </cell>
          <cell r="K258">
            <v>20.7</v>
          </cell>
          <cell r="L258">
            <v>20.7</v>
          </cell>
          <cell r="M258">
            <v>26.91</v>
          </cell>
        </row>
        <row r="259">
          <cell r="C259">
            <v>7001090021</v>
          </cell>
          <cell r="D259" t="str">
            <v>Reposição de pavimentação em concreto de cimento Portland com FCK&gt;=30 MPa, para reconstrução de placas, inclusive com areia com 5 cm de espessura, cura e preenchimentode juntas com selante a base de asfalto.</v>
          </cell>
          <cell r="E259" t="str">
            <v>M³</v>
          </cell>
          <cell r="H259">
            <v>372.03</v>
          </cell>
          <cell r="K259">
            <v>372.03</v>
          </cell>
          <cell r="L259">
            <v>372.03</v>
          </cell>
          <cell r="M259">
            <v>483.64</v>
          </cell>
        </row>
        <row r="260">
          <cell r="K260">
            <v>0</v>
          </cell>
        </row>
        <row r="261">
          <cell r="D261" t="str">
            <v>DEMOLIÇÃO DE ALVENARIA / REVESTIMENTO</v>
          </cell>
          <cell r="K261">
            <v>0</v>
          </cell>
        </row>
        <row r="262">
          <cell r="C262">
            <v>7001100001</v>
          </cell>
          <cell r="D262" t="str">
            <v>Demolição de alvenaria de pedra seca.</v>
          </cell>
          <cell r="E262" t="str">
            <v>M³</v>
          </cell>
          <cell r="F262">
            <v>0</v>
          </cell>
          <cell r="G262">
            <v>39.619999999999997</v>
          </cell>
          <cell r="H262">
            <v>0</v>
          </cell>
          <cell r="K262">
            <v>39.619999999999997</v>
          </cell>
          <cell r="L262">
            <v>39.619999999999997</v>
          </cell>
          <cell r="M262">
            <v>51.51</v>
          </cell>
        </row>
        <row r="263">
          <cell r="C263">
            <v>7001100002</v>
          </cell>
          <cell r="D263" t="str">
            <v>Demolição de alvenaria de pedra rejuntada.</v>
          </cell>
          <cell r="E263" t="str">
            <v>M³</v>
          </cell>
          <cell r="F263">
            <v>0</v>
          </cell>
          <cell r="G263">
            <v>56.24</v>
          </cell>
          <cell r="H263">
            <v>0</v>
          </cell>
          <cell r="K263">
            <v>56.24</v>
          </cell>
          <cell r="L263">
            <v>56.24</v>
          </cell>
          <cell r="M263">
            <v>73.11</v>
          </cell>
        </row>
        <row r="264">
          <cell r="C264">
            <v>7001100003</v>
          </cell>
          <cell r="D264" t="str">
            <v>Demolição de alvenaria de tijolos maciços sem reaproveitamento.</v>
          </cell>
          <cell r="E264" t="str">
            <v>M³</v>
          </cell>
          <cell r="F264">
            <v>0</v>
          </cell>
          <cell r="G264">
            <v>26.15</v>
          </cell>
          <cell r="H264">
            <v>0</v>
          </cell>
          <cell r="K264">
            <v>26.15</v>
          </cell>
          <cell r="L264">
            <v>26.15</v>
          </cell>
          <cell r="M264">
            <v>34</v>
          </cell>
        </row>
        <row r="265">
          <cell r="C265">
            <v>7001100004</v>
          </cell>
          <cell r="D265" t="str">
            <v>Demolição de alvenaria de tijolos maciços com aproveitamento.</v>
          </cell>
          <cell r="E265" t="str">
            <v>M³</v>
          </cell>
          <cell r="F265">
            <v>0</v>
          </cell>
          <cell r="G265">
            <v>53.08</v>
          </cell>
          <cell r="H265">
            <v>0</v>
          </cell>
          <cell r="K265">
            <v>53.08</v>
          </cell>
          <cell r="L265">
            <v>53.08</v>
          </cell>
          <cell r="M265">
            <v>69</v>
          </cell>
        </row>
        <row r="266">
          <cell r="C266">
            <v>7001100005</v>
          </cell>
          <cell r="D266" t="str">
            <v>Demolição de alvenaria de tijolos furados com reaproveitamento.</v>
          </cell>
          <cell r="E266" t="str">
            <v>M³</v>
          </cell>
          <cell r="F266">
            <v>0</v>
          </cell>
          <cell r="G266">
            <v>40.4</v>
          </cell>
          <cell r="H266">
            <v>0</v>
          </cell>
          <cell r="K266">
            <v>40.4</v>
          </cell>
          <cell r="L266">
            <v>40.4</v>
          </cell>
          <cell r="M266">
            <v>52.52</v>
          </cell>
        </row>
        <row r="267">
          <cell r="C267">
            <v>7001100006</v>
          </cell>
          <cell r="D267" t="str">
            <v>Demolição de alvenaria de tijolos furados sem reaproveitamento.</v>
          </cell>
          <cell r="E267" t="str">
            <v>M³</v>
          </cell>
          <cell r="F267">
            <v>0</v>
          </cell>
          <cell r="G267">
            <v>20.2</v>
          </cell>
          <cell r="H267">
            <v>0</v>
          </cell>
          <cell r="K267">
            <v>20.2</v>
          </cell>
          <cell r="L267">
            <v>20.2</v>
          </cell>
          <cell r="M267">
            <v>26.26</v>
          </cell>
        </row>
        <row r="268">
          <cell r="C268">
            <v>7001100007</v>
          </cell>
          <cell r="D268" t="str">
            <v>Demolição de revestimento em argamassa de cal, cimento ou mista.</v>
          </cell>
          <cell r="E268" t="str">
            <v>M²</v>
          </cell>
          <cell r="F268">
            <v>0</v>
          </cell>
          <cell r="G268">
            <v>3.37</v>
          </cell>
          <cell r="H268">
            <v>0</v>
          </cell>
          <cell r="K268">
            <v>3.37</v>
          </cell>
          <cell r="L268">
            <v>3.37</v>
          </cell>
          <cell r="M268">
            <v>4.38</v>
          </cell>
        </row>
        <row r="269">
          <cell r="C269">
            <v>7001100008</v>
          </cell>
          <cell r="D269" t="str">
            <v>Demolição de alvenaria de tijolos furados de 1/2 vez.</v>
          </cell>
          <cell r="E269" t="str">
            <v>M²</v>
          </cell>
          <cell r="F269">
            <v>0</v>
          </cell>
          <cell r="G269">
            <v>3.03</v>
          </cell>
          <cell r="H269">
            <v>0</v>
          </cell>
          <cell r="K269">
            <v>3.03</v>
          </cell>
          <cell r="L269">
            <v>3.03</v>
          </cell>
          <cell r="M269">
            <v>3.94</v>
          </cell>
        </row>
        <row r="270">
          <cell r="C270">
            <v>7001100009</v>
          </cell>
          <cell r="D270" t="str">
            <v>Demolição de alvenaria de tijolos furados de 1 vez.</v>
          </cell>
          <cell r="E270" t="str">
            <v>M²</v>
          </cell>
          <cell r="F270">
            <v>0</v>
          </cell>
          <cell r="G270">
            <v>4.04</v>
          </cell>
          <cell r="H270">
            <v>0</v>
          </cell>
          <cell r="K270">
            <v>4.04</v>
          </cell>
          <cell r="L270">
            <v>4.04</v>
          </cell>
          <cell r="M270">
            <v>5.25</v>
          </cell>
        </row>
        <row r="271">
          <cell r="C271">
            <v>7001100010</v>
          </cell>
          <cell r="D271" t="str">
            <v>Demolição de revestimento em azulejo.</v>
          </cell>
          <cell r="E271" t="str">
            <v>M²</v>
          </cell>
          <cell r="F271">
            <v>0</v>
          </cell>
          <cell r="G271">
            <v>16.829999999999998</v>
          </cell>
          <cell r="H271">
            <v>0</v>
          </cell>
          <cell r="K271">
            <v>16.829999999999998</v>
          </cell>
          <cell r="L271">
            <v>16.829999999999998</v>
          </cell>
          <cell r="M271">
            <v>21.88</v>
          </cell>
        </row>
        <row r="272">
          <cell r="C272">
            <v>7001100011</v>
          </cell>
          <cell r="D272" t="str">
            <v>Demolição de revestimento em lambris.</v>
          </cell>
          <cell r="E272" t="str">
            <v>M²</v>
          </cell>
          <cell r="F272">
            <v>0</v>
          </cell>
          <cell r="G272">
            <v>16.829999999999998</v>
          </cell>
          <cell r="H272">
            <v>0</v>
          </cell>
          <cell r="K272">
            <v>16.829999999999998</v>
          </cell>
          <cell r="L272">
            <v>16.829999999999998</v>
          </cell>
          <cell r="M272">
            <v>21.88</v>
          </cell>
        </row>
        <row r="273">
          <cell r="K273">
            <v>0</v>
          </cell>
        </row>
        <row r="274">
          <cell r="D274" t="str">
            <v>DEMOLIÇÃO DE CONCRETO E PISOS</v>
          </cell>
          <cell r="K274">
            <v>0</v>
          </cell>
        </row>
        <row r="275">
          <cell r="C275">
            <v>7001100012</v>
          </cell>
          <cell r="D275" t="str">
            <v>Demolição de concreto simples ( manual ).</v>
          </cell>
          <cell r="E275" t="str">
            <v>M³</v>
          </cell>
          <cell r="F275">
            <v>0</v>
          </cell>
          <cell r="G275">
            <v>87.54</v>
          </cell>
          <cell r="H275">
            <v>0</v>
          </cell>
          <cell r="I275">
            <v>0</v>
          </cell>
          <cell r="J275">
            <v>0</v>
          </cell>
          <cell r="K275">
            <v>87.54</v>
          </cell>
          <cell r="L275">
            <v>87.54</v>
          </cell>
          <cell r="M275">
            <v>113.8</v>
          </cell>
        </row>
        <row r="276">
          <cell r="C276">
            <v>7001100013</v>
          </cell>
          <cell r="D276" t="str">
            <v>Demolição de concreto armado ( manual ).</v>
          </cell>
          <cell r="E276" t="str">
            <v>M³</v>
          </cell>
          <cell r="F276">
            <v>0</v>
          </cell>
          <cell r="G276">
            <v>101.01</v>
          </cell>
          <cell r="H276">
            <v>0</v>
          </cell>
          <cell r="I276">
            <v>0</v>
          </cell>
          <cell r="J276">
            <v>0</v>
          </cell>
          <cell r="K276">
            <v>101.01</v>
          </cell>
          <cell r="L276">
            <v>101.01</v>
          </cell>
          <cell r="M276">
            <v>131.31</v>
          </cell>
        </row>
        <row r="277">
          <cell r="C277">
            <v>7001100014</v>
          </cell>
          <cell r="D277" t="str">
            <v>Demolição de piso revestido em ladrilho.</v>
          </cell>
          <cell r="E277" t="str">
            <v>M²</v>
          </cell>
          <cell r="F277">
            <v>0</v>
          </cell>
          <cell r="G277">
            <v>4.71</v>
          </cell>
          <cell r="H277">
            <v>0</v>
          </cell>
          <cell r="I277">
            <v>0</v>
          </cell>
          <cell r="J277">
            <v>0</v>
          </cell>
          <cell r="K277">
            <v>4.71</v>
          </cell>
          <cell r="L277">
            <v>4.71</v>
          </cell>
          <cell r="M277">
            <v>6.12</v>
          </cell>
        </row>
        <row r="278">
          <cell r="C278">
            <v>7001100015</v>
          </cell>
          <cell r="D278" t="str">
            <v>Demolição de piso em ladrilho sobre lastro de concreto simples.</v>
          </cell>
          <cell r="E278" t="str">
            <v>M²</v>
          </cell>
          <cell r="F278">
            <v>0</v>
          </cell>
          <cell r="G278">
            <v>9.42</v>
          </cell>
          <cell r="H278">
            <v>0</v>
          </cell>
          <cell r="I278">
            <v>0</v>
          </cell>
          <cell r="J278">
            <v>0</v>
          </cell>
          <cell r="K278">
            <v>9.42</v>
          </cell>
          <cell r="L278">
            <v>9.42</v>
          </cell>
          <cell r="M278">
            <v>12.25</v>
          </cell>
        </row>
        <row r="279">
          <cell r="C279">
            <v>7001100016</v>
          </cell>
          <cell r="D279" t="str">
            <v>Demolição de piso cimentado.</v>
          </cell>
          <cell r="E279" t="str">
            <v>M²</v>
          </cell>
          <cell r="F279">
            <v>0</v>
          </cell>
          <cell r="G279">
            <v>4.38</v>
          </cell>
          <cell r="H279">
            <v>0</v>
          </cell>
          <cell r="I279">
            <v>0</v>
          </cell>
          <cell r="J279">
            <v>0</v>
          </cell>
          <cell r="K279">
            <v>4.38</v>
          </cell>
          <cell r="L279">
            <v>4.38</v>
          </cell>
          <cell r="M279">
            <v>5.69</v>
          </cell>
        </row>
        <row r="280">
          <cell r="C280">
            <v>7001100017</v>
          </cell>
          <cell r="D280" t="str">
            <v>Demolição de piso cimentado sobre lastro de concreto simples.</v>
          </cell>
          <cell r="E280" t="str">
            <v>M²</v>
          </cell>
          <cell r="F280">
            <v>0</v>
          </cell>
          <cell r="G280">
            <v>8.76</v>
          </cell>
          <cell r="H280">
            <v>0</v>
          </cell>
          <cell r="I280">
            <v>0</v>
          </cell>
          <cell r="J280">
            <v>0</v>
          </cell>
          <cell r="K280">
            <v>8.76</v>
          </cell>
          <cell r="L280">
            <v>8.76</v>
          </cell>
          <cell r="M280">
            <v>11.39</v>
          </cell>
        </row>
        <row r="281">
          <cell r="C281">
            <v>7001100018</v>
          </cell>
          <cell r="D281" t="str">
            <v>Demolição de piso ceramico.</v>
          </cell>
          <cell r="E281" t="str">
            <v>M²</v>
          </cell>
          <cell r="F281">
            <v>0</v>
          </cell>
          <cell r="G281">
            <v>5.05</v>
          </cell>
          <cell r="H281">
            <v>0</v>
          </cell>
          <cell r="I281">
            <v>0</v>
          </cell>
          <cell r="J281">
            <v>0</v>
          </cell>
          <cell r="K281">
            <v>5.05</v>
          </cell>
          <cell r="L281">
            <v>5.05</v>
          </cell>
          <cell r="M281">
            <v>6.57</v>
          </cell>
        </row>
        <row r="282">
          <cell r="C282">
            <v>7001100019</v>
          </cell>
          <cell r="D282" t="str">
            <v>Demolição de piso ceramico sobre lastro de concreto simples.</v>
          </cell>
          <cell r="E282" t="str">
            <v>M²</v>
          </cell>
          <cell r="F282">
            <v>0</v>
          </cell>
          <cell r="G282">
            <v>10.1</v>
          </cell>
          <cell r="H282">
            <v>0</v>
          </cell>
          <cell r="I282">
            <v>0</v>
          </cell>
          <cell r="J282">
            <v>0</v>
          </cell>
          <cell r="K282">
            <v>10.1</v>
          </cell>
          <cell r="L282">
            <v>10.1</v>
          </cell>
          <cell r="M282">
            <v>13.13</v>
          </cell>
        </row>
        <row r="283">
          <cell r="C283">
            <v>7001100020</v>
          </cell>
          <cell r="D283" t="str">
            <v>Demolição de piso em tacos.</v>
          </cell>
          <cell r="E283" t="str">
            <v>M²</v>
          </cell>
          <cell r="F283">
            <v>0</v>
          </cell>
          <cell r="G283">
            <v>6.73</v>
          </cell>
          <cell r="H283">
            <v>0</v>
          </cell>
          <cell r="I283">
            <v>0</v>
          </cell>
          <cell r="J283">
            <v>0</v>
          </cell>
          <cell r="K283">
            <v>6.73</v>
          </cell>
          <cell r="L283">
            <v>6.73</v>
          </cell>
          <cell r="M283">
            <v>8.75</v>
          </cell>
        </row>
        <row r="284">
          <cell r="C284">
            <v>7001100021</v>
          </cell>
          <cell r="D284" t="str">
            <v>Demolição de piso em tábuas.</v>
          </cell>
          <cell r="E284" t="str">
            <v>M²</v>
          </cell>
          <cell r="F284">
            <v>0</v>
          </cell>
          <cell r="G284">
            <v>6.06</v>
          </cell>
          <cell r="H284">
            <v>0</v>
          </cell>
          <cell r="I284">
            <v>0</v>
          </cell>
          <cell r="J284">
            <v>0</v>
          </cell>
          <cell r="K284">
            <v>6.06</v>
          </cell>
          <cell r="L284">
            <v>6.06</v>
          </cell>
          <cell r="M284">
            <v>7.88</v>
          </cell>
        </row>
        <row r="285">
          <cell r="C285">
            <v>7001100022</v>
          </cell>
          <cell r="D285" t="str">
            <v>Demolição de piso e vigas em madeiras.</v>
          </cell>
          <cell r="E285" t="str">
            <v>M³</v>
          </cell>
          <cell r="F285">
            <v>0</v>
          </cell>
          <cell r="G285">
            <v>8.07</v>
          </cell>
          <cell r="H285">
            <v>0</v>
          </cell>
          <cell r="I285">
            <v>0</v>
          </cell>
          <cell r="J285">
            <v>0</v>
          </cell>
          <cell r="K285">
            <v>8.07</v>
          </cell>
          <cell r="L285">
            <v>8.07</v>
          </cell>
          <cell r="M285">
            <v>10.49</v>
          </cell>
        </row>
        <row r="286">
          <cell r="C286">
            <v>7001100023</v>
          </cell>
          <cell r="D286" t="str">
            <v>Demolição de degraus de pedra.</v>
          </cell>
          <cell r="E286" t="str">
            <v>M</v>
          </cell>
          <cell r="F286">
            <v>0</v>
          </cell>
          <cell r="G286">
            <v>10.77</v>
          </cell>
          <cell r="H286">
            <v>0</v>
          </cell>
          <cell r="I286">
            <v>0</v>
          </cell>
          <cell r="J286">
            <v>0</v>
          </cell>
          <cell r="K286">
            <v>10.77</v>
          </cell>
          <cell r="L286">
            <v>10.77</v>
          </cell>
          <cell r="M286">
            <v>14</v>
          </cell>
        </row>
        <row r="287">
          <cell r="C287">
            <v>7001100024</v>
          </cell>
          <cell r="D287" t="str">
            <v>Demolição de calçada em pedra portuguesa com reaproveitamento.</v>
          </cell>
          <cell r="E287" t="str">
            <v>M²</v>
          </cell>
          <cell r="F287">
            <v>0</v>
          </cell>
          <cell r="G287">
            <v>11.88</v>
          </cell>
          <cell r="H287">
            <v>0</v>
          </cell>
          <cell r="I287">
            <v>0</v>
          </cell>
          <cell r="J287">
            <v>0</v>
          </cell>
          <cell r="K287">
            <v>11.88</v>
          </cell>
          <cell r="L287">
            <v>11.88</v>
          </cell>
          <cell r="M287">
            <v>15.44</v>
          </cell>
        </row>
        <row r="288">
          <cell r="C288">
            <v>7001100025</v>
          </cell>
          <cell r="D288" t="str">
            <v>Demolição de calçada em cimento.</v>
          </cell>
          <cell r="E288" t="str">
            <v>M²</v>
          </cell>
          <cell r="F288">
            <v>0</v>
          </cell>
          <cell r="G288">
            <v>8.76</v>
          </cell>
          <cell r="H288">
            <v>0</v>
          </cell>
          <cell r="I288">
            <v>0</v>
          </cell>
          <cell r="J288">
            <v>0</v>
          </cell>
          <cell r="K288">
            <v>8.76</v>
          </cell>
          <cell r="L288">
            <v>8.76</v>
          </cell>
          <cell r="M288">
            <v>11.39</v>
          </cell>
        </row>
        <row r="289">
          <cell r="C289">
            <v>7001100026</v>
          </cell>
          <cell r="D289" t="str">
            <v>Demolição de concreto armado com utilização de martelete pneumático.</v>
          </cell>
          <cell r="E289" t="str">
            <v>M³</v>
          </cell>
          <cell r="F289">
            <v>49.05</v>
          </cell>
          <cell r="G289">
            <v>36.840000000000003</v>
          </cell>
          <cell r="H289">
            <v>0</v>
          </cell>
          <cell r="I289">
            <v>0</v>
          </cell>
          <cell r="J289">
            <v>0</v>
          </cell>
          <cell r="K289">
            <v>85.89</v>
          </cell>
          <cell r="L289">
            <v>85.89</v>
          </cell>
          <cell r="M289">
            <v>111.66</v>
          </cell>
        </row>
        <row r="290">
          <cell r="C290">
            <v>7001100027</v>
          </cell>
          <cell r="D290" t="str">
            <v>Demolição de concreto simples com utilização de martelete pneumático.</v>
          </cell>
          <cell r="E290" t="str">
            <v>M³</v>
          </cell>
          <cell r="F290">
            <v>19.62</v>
          </cell>
          <cell r="G290">
            <v>22.59</v>
          </cell>
          <cell r="H290">
            <v>0</v>
          </cell>
          <cell r="I290">
            <v>0</v>
          </cell>
          <cell r="J290">
            <v>0</v>
          </cell>
          <cell r="K290">
            <v>42.21</v>
          </cell>
          <cell r="L290">
            <v>42.21</v>
          </cell>
          <cell r="M290">
            <v>54.87</v>
          </cell>
        </row>
        <row r="291">
          <cell r="C291">
            <v>7001100078</v>
          </cell>
          <cell r="D291" t="str">
            <v>Demolição de passeio em lajota de concreto ( 50 x 50 ) cm com aproveitamento.</v>
          </cell>
          <cell r="E291" t="str">
            <v>M²</v>
          </cell>
          <cell r="F291">
            <v>0</v>
          </cell>
          <cell r="G291">
            <v>4.53</v>
          </cell>
          <cell r="H291">
            <v>0</v>
          </cell>
          <cell r="I291">
            <v>0</v>
          </cell>
          <cell r="J291">
            <v>0</v>
          </cell>
          <cell r="K291">
            <v>4.53</v>
          </cell>
          <cell r="L291">
            <v>4.53</v>
          </cell>
          <cell r="M291">
            <v>5.89</v>
          </cell>
        </row>
        <row r="292">
          <cell r="K292">
            <v>0</v>
          </cell>
        </row>
        <row r="293">
          <cell r="D293" t="str">
            <v>DEMOLIÇÃO DE PAVIMENTAÇÃO</v>
          </cell>
          <cell r="K293">
            <v>0</v>
          </cell>
        </row>
        <row r="294">
          <cell r="C294">
            <v>7001100029</v>
          </cell>
          <cell r="D294" t="str">
            <v>Demolição de pavimentação em paralelepípedo com reaproveitamento.</v>
          </cell>
          <cell r="E294" t="str">
            <v>M²</v>
          </cell>
          <cell r="F294">
            <v>0</v>
          </cell>
          <cell r="G294">
            <v>5.39</v>
          </cell>
          <cell r="H294">
            <v>0</v>
          </cell>
          <cell r="K294">
            <v>5.39</v>
          </cell>
          <cell r="L294">
            <v>5.39</v>
          </cell>
          <cell r="M294">
            <v>7.01</v>
          </cell>
        </row>
        <row r="295">
          <cell r="C295">
            <v>7001100030</v>
          </cell>
          <cell r="D295" t="str">
            <v>Demolição de pavimentação em pre-moldado em concreto com reaproveitamento.</v>
          </cell>
          <cell r="E295" t="str">
            <v>M²</v>
          </cell>
          <cell r="F295">
            <v>0</v>
          </cell>
          <cell r="G295">
            <v>4.71</v>
          </cell>
          <cell r="H295">
            <v>0</v>
          </cell>
          <cell r="K295">
            <v>4.71</v>
          </cell>
          <cell r="L295">
            <v>4.71</v>
          </cell>
          <cell r="M295">
            <v>6.12</v>
          </cell>
        </row>
        <row r="296">
          <cell r="C296">
            <v>7001100031</v>
          </cell>
          <cell r="D296" t="str">
            <v>Demolição de meio fio ou linha d'água.</v>
          </cell>
          <cell r="E296" t="str">
            <v>M</v>
          </cell>
          <cell r="F296">
            <v>0</v>
          </cell>
          <cell r="G296">
            <v>1.34</v>
          </cell>
          <cell r="H296">
            <v>0</v>
          </cell>
          <cell r="K296">
            <v>1.34</v>
          </cell>
          <cell r="L296">
            <v>1.34</v>
          </cell>
          <cell r="M296">
            <v>1.74</v>
          </cell>
        </row>
        <row r="297">
          <cell r="C297">
            <v>7001100032</v>
          </cell>
          <cell r="D297" t="str">
            <v>Demolição de pavimentação asfáltica com utilização de martelete pneumatico.</v>
          </cell>
          <cell r="E297" t="str">
            <v>M²</v>
          </cell>
          <cell r="F297">
            <v>1.36</v>
          </cell>
          <cell r="G297">
            <v>0.68</v>
          </cell>
          <cell r="H297">
            <v>0</v>
          </cell>
          <cell r="K297">
            <v>2.04</v>
          </cell>
          <cell r="L297">
            <v>2.04</v>
          </cell>
          <cell r="M297">
            <v>2.65</v>
          </cell>
        </row>
        <row r="298">
          <cell r="C298">
            <v>7001100033</v>
          </cell>
          <cell r="D298" t="str">
            <v>Demolição manual de pavimentação asfáltica.</v>
          </cell>
          <cell r="E298" t="str">
            <v>M²</v>
          </cell>
          <cell r="F298">
            <v>0</v>
          </cell>
          <cell r="G298">
            <v>7.73</v>
          </cell>
          <cell r="H298">
            <v>0</v>
          </cell>
          <cell r="K298">
            <v>7.73</v>
          </cell>
          <cell r="L298">
            <v>7.73</v>
          </cell>
          <cell r="M298">
            <v>10.050000000000001</v>
          </cell>
        </row>
        <row r="299">
          <cell r="K299">
            <v>0</v>
          </cell>
        </row>
        <row r="300">
          <cell r="D300" t="str">
            <v>DEMOLIÇÃO DE FORRO</v>
          </cell>
          <cell r="K300">
            <v>0</v>
          </cell>
        </row>
        <row r="301">
          <cell r="C301">
            <v>7001100034</v>
          </cell>
          <cell r="D301" t="str">
            <v>Demolição de forros de tábuas.</v>
          </cell>
          <cell r="E301" t="str">
            <v>M²</v>
          </cell>
          <cell r="F301">
            <v>0</v>
          </cell>
          <cell r="G301">
            <v>2.0299999999999998</v>
          </cell>
          <cell r="H301">
            <v>0</v>
          </cell>
          <cell r="K301">
            <v>2.0299999999999998</v>
          </cell>
          <cell r="L301">
            <v>2.0299999999999998</v>
          </cell>
          <cell r="M301">
            <v>2.64</v>
          </cell>
        </row>
        <row r="302">
          <cell r="C302">
            <v>7001100035</v>
          </cell>
          <cell r="D302" t="str">
            <v>Demolição de forros de estuque.</v>
          </cell>
          <cell r="E302" t="str">
            <v>M²</v>
          </cell>
          <cell r="F302">
            <v>0</v>
          </cell>
          <cell r="G302">
            <v>2.69</v>
          </cell>
          <cell r="H302">
            <v>0</v>
          </cell>
          <cell r="K302">
            <v>2.69</v>
          </cell>
          <cell r="L302">
            <v>2.69</v>
          </cell>
          <cell r="M302">
            <v>3.5</v>
          </cell>
        </row>
        <row r="303">
          <cell r="C303">
            <v>7001100036</v>
          </cell>
          <cell r="D303" t="str">
            <v>Demolição de forros de gesso.</v>
          </cell>
          <cell r="E303" t="str">
            <v>M²</v>
          </cell>
          <cell r="F303">
            <v>0</v>
          </cell>
          <cell r="G303">
            <v>1.34</v>
          </cell>
          <cell r="H303">
            <v>0</v>
          </cell>
          <cell r="K303">
            <v>1.34</v>
          </cell>
          <cell r="L303">
            <v>1.34</v>
          </cell>
          <cell r="M303">
            <v>1.74</v>
          </cell>
        </row>
        <row r="304">
          <cell r="K304">
            <v>0</v>
          </cell>
        </row>
        <row r="305">
          <cell r="D305" t="str">
            <v>DEMOLIÇÃO DE COBERTA</v>
          </cell>
          <cell r="K305">
            <v>0</v>
          </cell>
        </row>
        <row r="306">
          <cell r="C306">
            <v>7001100037</v>
          </cell>
          <cell r="D306" t="str">
            <v>Demolição de coberta com telhas cerâmicas constando de retirada das telhas.</v>
          </cell>
          <cell r="E306" t="str">
            <v>M²</v>
          </cell>
          <cell r="F306">
            <v>0</v>
          </cell>
          <cell r="G306">
            <v>4.04</v>
          </cell>
          <cell r="H306">
            <v>0</v>
          </cell>
          <cell r="K306">
            <v>4.04</v>
          </cell>
          <cell r="L306">
            <v>4.04</v>
          </cell>
          <cell r="M306">
            <v>5.25</v>
          </cell>
        </row>
        <row r="307">
          <cell r="C307">
            <v>7001100038</v>
          </cell>
          <cell r="D307" t="str">
            <v>Demolição de coberta com telhas onduladas de fibrocimento incluindo retirada das telhas e da estrutura de madeira.</v>
          </cell>
          <cell r="E307" t="str">
            <v>M²</v>
          </cell>
          <cell r="F307">
            <v>0</v>
          </cell>
          <cell r="G307">
            <v>1.69</v>
          </cell>
          <cell r="H307">
            <v>0</v>
          </cell>
          <cell r="K307">
            <v>1.69</v>
          </cell>
          <cell r="L307">
            <v>1.69</v>
          </cell>
          <cell r="M307">
            <v>2.2000000000000002</v>
          </cell>
        </row>
        <row r="308">
          <cell r="C308">
            <v>7001100039</v>
          </cell>
          <cell r="D308" t="str">
            <v>Demolição de coberta com telhas cerâmicas incluindo retirada das telhas e da estrutura de madeira.</v>
          </cell>
          <cell r="E308" t="str">
            <v>M²</v>
          </cell>
          <cell r="F308">
            <v>0</v>
          </cell>
          <cell r="G308">
            <v>12.8</v>
          </cell>
          <cell r="H308">
            <v>0</v>
          </cell>
          <cell r="I308">
            <v>0</v>
          </cell>
          <cell r="J308">
            <v>0</v>
          </cell>
          <cell r="K308">
            <v>12.8</v>
          </cell>
          <cell r="L308">
            <v>12.8</v>
          </cell>
          <cell r="M308">
            <v>16.64</v>
          </cell>
        </row>
        <row r="309">
          <cell r="K309">
            <v>0</v>
          </cell>
        </row>
        <row r="310">
          <cell r="D310" t="str">
            <v>DEMOLIÇÃO DE ESTRUTURA DE COBERTA</v>
          </cell>
          <cell r="K310">
            <v>0</v>
          </cell>
        </row>
        <row r="311">
          <cell r="C311">
            <v>7001100040</v>
          </cell>
          <cell r="D311" t="str">
            <v>Demolição de estrutura de madeira para telhado.</v>
          </cell>
          <cell r="E311" t="str">
            <v>M²</v>
          </cell>
          <cell r="F311">
            <v>0</v>
          </cell>
          <cell r="G311">
            <v>8.76</v>
          </cell>
          <cell r="H311">
            <v>0</v>
          </cell>
          <cell r="I311">
            <v>0</v>
          </cell>
          <cell r="J311">
            <v>0</v>
          </cell>
          <cell r="K311">
            <v>8.76</v>
          </cell>
          <cell r="L311">
            <v>8.76</v>
          </cell>
          <cell r="M311">
            <v>11.39</v>
          </cell>
        </row>
        <row r="312">
          <cell r="C312">
            <v>7001100041</v>
          </cell>
          <cell r="D312" t="str">
            <v>Demolição de estrutura metalica para telhado ( desmontagem ).</v>
          </cell>
          <cell r="E312" t="str">
            <v>M²</v>
          </cell>
          <cell r="F312">
            <v>0</v>
          </cell>
          <cell r="G312">
            <v>21.82</v>
          </cell>
          <cell r="H312">
            <v>0</v>
          </cell>
          <cell r="I312">
            <v>0</v>
          </cell>
          <cell r="J312">
            <v>0</v>
          </cell>
          <cell r="K312">
            <v>21.82</v>
          </cell>
          <cell r="L312">
            <v>21.82</v>
          </cell>
          <cell r="M312">
            <v>28.37</v>
          </cell>
        </row>
        <row r="313">
          <cell r="K313">
            <v>0</v>
          </cell>
        </row>
        <row r="314">
          <cell r="D314" t="str">
            <v>REMOÇÕES E RETIRADAS</v>
          </cell>
          <cell r="K314">
            <v>0</v>
          </cell>
        </row>
        <row r="315">
          <cell r="C315">
            <v>7001100042</v>
          </cell>
          <cell r="D315" t="str">
            <v>Remoção de louças e aparelhos sanitarios.</v>
          </cell>
          <cell r="E315" t="str">
            <v>UD</v>
          </cell>
          <cell r="F315">
            <v>0</v>
          </cell>
          <cell r="G315">
            <v>22.56</v>
          </cell>
          <cell r="H315">
            <v>0</v>
          </cell>
          <cell r="I315">
            <v>0</v>
          </cell>
          <cell r="J315">
            <v>0</v>
          </cell>
          <cell r="K315">
            <v>22.56</v>
          </cell>
          <cell r="L315">
            <v>22.56</v>
          </cell>
          <cell r="M315">
            <v>29.33</v>
          </cell>
        </row>
        <row r="316">
          <cell r="C316">
            <v>7001100043</v>
          </cell>
          <cell r="D316" t="str">
            <v>Remoção de pisos em placas de paviflex.</v>
          </cell>
          <cell r="E316" t="str">
            <v>M²</v>
          </cell>
          <cell r="F316">
            <v>0</v>
          </cell>
          <cell r="G316">
            <v>5.25</v>
          </cell>
          <cell r="H316">
            <v>0</v>
          </cell>
          <cell r="I316">
            <v>0</v>
          </cell>
          <cell r="J316">
            <v>0</v>
          </cell>
          <cell r="K316">
            <v>5.25</v>
          </cell>
          <cell r="L316">
            <v>5.25</v>
          </cell>
          <cell r="M316">
            <v>6.83</v>
          </cell>
        </row>
        <row r="317">
          <cell r="C317">
            <v>7001100044</v>
          </cell>
          <cell r="D317" t="str">
            <v>Remoção de tubos e conexões prediais.</v>
          </cell>
          <cell r="E317" t="str">
            <v>M</v>
          </cell>
          <cell r="F317">
            <v>0</v>
          </cell>
          <cell r="G317">
            <v>20.78</v>
          </cell>
          <cell r="H317">
            <v>0</v>
          </cell>
          <cell r="I317">
            <v>0</v>
          </cell>
          <cell r="J317">
            <v>0</v>
          </cell>
          <cell r="K317">
            <v>20.78</v>
          </cell>
          <cell r="L317">
            <v>20.78</v>
          </cell>
          <cell r="M317">
            <v>27.01</v>
          </cell>
        </row>
        <row r="318">
          <cell r="C318">
            <v>7001100045</v>
          </cell>
          <cell r="D318" t="str">
            <v>Retirada de luminárias.</v>
          </cell>
          <cell r="E318" t="str">
            <v>UD</v>
          </cell>
          <cell r="F318">
            <v>0</v>
          </cell>
          <cell r="G318">
            <v>15.45</v>
          </cell>
          <cell r="H318">
            <v>0</v>
          </cell>
          <cell r="I318">
            <v>0</v>
          </cell>
          <cell r="J318">
            <v>0</v>
          </cell>
          <cell r="K318">
            <v>15.45</v>
          </cell>
          <cell r="L318">
            <v>15.45</v>
          </cell>
          <cell r="M318">
            <v>20.09</v>
          </cell>
        </row>
        <row r="319">
          <cell r="C319">
            <v>7001100046</v>
          </cell>
          <cell r="D319" t="str">
            <v>Retirada de ponto de luz ou tomada.</v>
          </cell>
          <cell r="E319" t="str">
            <v>UD</v>
          </cell>
          <cell r="F319">
            <v>0</v>
          </cell>
          <cell r="G319">
            <v>10.3</v>
          </cell>
          <cell r="H319">
            <v>0</v>
          </cell>
          <cell r="I319">
            <v>0</v>
          </cell>
          <cell r="J319">
            <v>0</v>
          </cell>
          <cell r="K319">
            <v>10.3</v>
          </cell>
          <cell r="L319">
            <v>10.3</v>
          </cell>
          <cell r="M319">
            <v>13.39</v>
          </cell>
        </row>
        <row r="320">
          <cell r="C320">
            <v>7001100047</v>
          </cell>
          <cell r="D320" t="str">
            <v>Retirada de telhas onduladas e/ou de perfis trapezoidais de fibrocimento, de alumínio e de plástico.</v>
          </cell>
          <cell r="E320" t="str">
            <v>UD</v>
          </cell>
          <cell r="F320">
            <v>0</v>
          </cell>
          <cell r="G320">
            <v>2.37</v>
          </cell>
          <cell r="H320">
            <v>0</v>
          </cell>
          <cell r="I320">
            <v>0</v>
          </cell>
          <cell r="J320">
            <v>0</v>
          </cell>
          <cell r="K320">
            <v>2.37</v>
          </cell>
          <cell r="L320">
            <v>2.37</v>
          </cell>
          <cell r="M320">
            <v>3.08</v>
          </cell>
        </row>
        <row r="321">
          <cell r="C321">
            <v>7001100048</v>
          </cell>
          <cell r="D321" t="str">
            <v>Retirada de madeiramento de telhado em tesoura para telhas cerâmicas vão livre.</v>
          </cell>
          <cell r="E321" t="str">
            <v>M²</v>
          </cell>
          <cell r="F321">
            <v>0</v>
          </cell>
          <cell r="G321">
            <v>7.61</v>
          </cell>
          <cell r="H321">
            <v>0</v>
          </cell>
          <cell r="I321">
            <v>0</v>
          </cell>
          <cell r="J321">
            <v>0</v>
          </cell>
          <cell r="K321">
            <v>7.61</v>
          </cell>
          <cell r="L321">
            <v>7.61</v>
          </cell>
          <cell r="M321">
            <v>9.89</v>
          </cell>
        </row>
        <row r="322">
          <cell r="C322">
            <v>7001100049</v>
          </cell>
          <cell r="D322" t="str">
            <v>Retirada de madeiramento de telhado em tesoura ou pontaletado para telhas cerâmicas sobre o forro.</v>
          </cell>
          <cell r="E322" t="str">
            <v>M²</v>
          </cell>
          <cell r="F322">
            <v>0</v>
          </cell>
          <cell r="G322">
            <v>4.16</v>
          </cell>
          <cell r="H322">
            <v>0</v>
          </cell>
          <cell r="I322">
            <v>0</v>
          </cell>
          <cell r="J322">
            <v>0</v>
          </cell>
          <cell r="K322">
            <v>4.16</v>
          </cell>
          <cell r="L322">
            <v>4.16</v>
          </cell>
          <cell r="M322">
            <v>5.41</v>
          </cell>
        </row>
        <row r="323">
          <cell r="C323">
            <v>7001100050</v>
          </cell>
          <cell r="D323" t="str">
            <v>Retirada de cumeeira e espigões de concreto armado.</v>
          </cell>
          <cell r="E323" t="str">
            <v>M</v>
          </cell>
          <cell r="F323">
            <v>0</v>
          </cell>
          <cell r="G323">
            <v>2.97</v>
          </cell>
          <cell r="H323">
            <v>0</v>
          </cell>
          <cell r="I323">
            <v>0</v>
          </cell>
          <cell r="J323">
            <v>0</v>
          </cell>
          <cell r="K323">
            <v>2.97</v>
          </cell>
          <cell r="L323">
            <v>2.97</v>
          </cell>
          <cell r="M323">
            <v>3.86</v>
          </cell>
        </row>
        <row r="324">
          <cell r="C324">
            <v>7001100051</v>
          </cell>
          <cell r="D324" t="str">
            <v>Retirada de cumeeira e espigões cerâmicos.</v>
          </cell>
          <cell r="E324" t="str">
            <v>M</v>
          </cell>
          <cell r="F324">
            <v>0</v>
          </cell>
          <cell r="G324">
            <v>1.79</v>
          </cell>
          <cell r="H324">
            <v>0</v>
          </cell>
          <cell r="I324">
            <v>0</v>
          </cell>
          <cell r="J324">
            <v>0</v>
          </cell>
          <cell r="K324">
            <v>1.79</v>
          </cell>
          <cell r="L324">
            <v>1.79</v>
          </cell>
          <cell r="M324">
            <v>2.33</v>
          </cell>
        </row>
        <row r="325">
          <cell r="C325">
            <v>7001100052</v>
          </cell>
          <cell r="D325" t="str">
            <v>Retirada de esquadrias metálicas ou de madeira.</v>
          </cell>
          <cell r="E325" t="str">
            <v>M²</v>
          </cell>
          <cell r="F325">
            <v>0</v>
          </cell>
          <cell r="G325">
            <v>3.37</v>
          </cell>
          <cell r="H325">
            <v>0</v>
          </cell>
          <cell r="I325">
            <v>0</v>
          </cell>
          <cell r="J325">
            <v>0</v>
          </cell>
          <cell r="K325">
            <v>3.37</v>
          </cell>
          <cell r="L325">
            <v>3.37</v>
          </cell>
          <cell r="M325">
            <v>4.38</v>
          </cell>
        </row>
        <row r="326">
          <cell r="C326">
            <v>7001100053</v>
          </cell>
          <cell r="D326" t="str">
            <v>Retirada de portas, janelas ou caixilhos, inclusive batentes.</v>
          </cell>
          <cell r="E326" t="str">
            <v>M²</v>
          </cell>
          <cell r="F326">
            <v>0</v>
          </cell>
          <cell r="G326">
            <v>4.04</v>
          </cell>
          <cell r="H326">
            <v>0</v>
          </cell>
          <cell r="I326">
            <v>0</v>
          </cell>
          <cell r="J326">
            <v>0</v>
          </cell>
          <cell r="K326">
            <v>4.04</v>
          </cell>
          <cell r="L326">
            <v>4.04</v>
          </cell>
          <cell r="M326">
            <v>5.25</v>
          </cell>
        </row>
        <row r="327">
          <cell r="C327">
            <v>7001100054</v>
          </cell>
          <cell r="D327" t="str">
            <v>Retirada de meio fio em concreto com aproveitamento.</v>
          </cell>
          <cell r="E327" t="str">
            <v>M</v>
          </cell>
          <cell r="F327">
            <v>0</v>
          </cell>
          <cell r="G327">
            <v>33.36</v>
          </cell>
          <cell r="H327">
            <v>0</v>
          </cell>
          <cell r="I327">
            <v>0</v>
          </cell>
          <cell r="J327">
            <v>0</v>
          </cell>
          <cell r="K327">
            <v>33.36</v>
          </cell>
          <cell r="L327">
            <v>33.36</v>
          </cell>
          <cell r="M327">
            <v>43.37</v>
          </cell>
        </row>
        <row r="328">
          <cell r="K328">
            <v>0</v>
          </cell>
        </row>
        <row r="329">
          <cell r="D329" t="str">
            <v>ALVENARIAS</v>
          </cell>
          <cell r="K329">
            <v>0</v>
          </cell>
        </row>
        <row r="330">
          <cell r="K330">
            <v>0</v>
          </cell>
        </row>
        <row r="331">
          <cell r="D331" t="str">
            <v>TIJOLOS FURADOS</v>
          </cell>
          <cell r="K331">
            <v>0</v>
          </cell>
        </row>
        <row r="332">
          <cell r="C332">
            <v>7001110001</v>
          </cell>
          <cell r="D332" t="str">
            <v>Alvenaria de tijolos furados assentados e rejuntados com argamassa de cimento e areia no traço 1:10 - 1/2 vez.</v>
          </cell>
          <cell r="E332" t="str">
            <v>M²</v>
          </cell>
          <cell r="F332">
            <v>0</v>
          </cell>
          <cell r="G332">
            <v>23.01</v>
          </cell>
          <cell r="H332">
            <v>8.1300000000000008</v>
          </cell>
          <cell r="I332">
            <v>0</v>
          </cell>
          <cell r="K332">
            <v>31.14</v>
          </cell>
          <cell r="L332">
            <v>31.14</v>
          </cell>
          <cell r="M332">
            <v>40.479999999999997</v>
          </cell>
        </row>
        <row r="333">
          <cell r="C333">
            <v>7001110002</v>
          </cell>
          <cell r="D333" t="str">
            <v>Alvenaria de tijolos furados assentados e rejuntados com argamassa de cimento e areia no traço 1:10 - 1 vez.</v>
          </cell>
          <cell r="E333" t="str">
            <v>M²</v>
          </cell>
          <cell r="F333">
            <v>0</v>
          </cell>
          <cell r="G333">
            <v>36.799999999999997</v>
          </cell>
          <cell r="H333">
            <v>17.14</v>
          </cell>
          <cell r="I333">
            <v>0</v>
          </cell>
          <cell r="K333">
            <v>53.94</v>
          </cell>
          <cell r="L333">
            <v>53.94</v>
          </cell>
          <cell r="M333">
            <v>70.12</v>
          </cell>
        </row>
        <row r="334">
          <cell r="C334">
            <v>7001110003</v>
          </cell>
          <cell r="D334" t="str">
            <v>Alvenaria de tijolos furados assentados e rejuntados com argamassa de cimento e areia no traço 1:10 - 1 1/2 vez.</v>
          </cell>
          <cell r="E334" t="str">
            <v>M²</v>
          </cell>
          <cell r="F334">
            <v>0</v>
          </cell>
          <cell r="G334">
            <v>58.67</v>
          </cell>
          <cell r="H334">
            <v>25.71</v>
          </cell>
          <cell r="I334">
            <v>0</v>
          </cell>
          <cell r="K334">
            <v>84.38</v>
          </cell>
          <cell r="L334">
            <v>84.38</v>
          </cell>
          <cell r="M334">
            <v>109.69</v>
          </cell>
        </row>
        <row r="335">
          <cell r="D335" t="str">
            <v>TIJOLOS MACIÇOS</v>
          </cell>
          <cell r="K335">
            <v>0</v>
          </cell>
        </row>
        <row r="336">
          <cell r="C336">
            <v>7001110004</v>
          </cell>
          <cell r="D336" t="str">
            <v>Alvenaria de tijolos maciços prensados assentados e rejuntados com argamassa de cimento e areia no traço 1:3 - 1/2 vez.</v>
          </cell>
          <cell r="E336" t="str">
            <v>M²</v>
          </cell>
          <cell r="F336">
            <v>0</v>
          </cell>
          <cell r="G336">
            <v>42.79</v>
          </cell>
          <cell r="H336">
            <v>15.32</v>
          </cell>
          <cell r="I336">
            <v>0</v>
          </cell>
          <cell r="K336">
            <v>58.11</v>
          </cell>
          <cell r="L336">
            <v>58.11</v>
          </cell>
          <cell r="M336">
            <v>75.540000000000006</v>
          </cell>
        </row>
        <row r="337">
          <cell r="C337">
            <v>7001110005</v>
          </cell>
          <cell r="D337" t="str">
            <v>Alvenaria de tijolos maciços prensados assentados e rejuntados com argamassa de cimento e areia no traço 1:3 - 1 vez.</v>
          </cell>
          <cell r="E337" t="str">
            <v>M²</v>
          </cell>
          <cell r="F337">
            <v>0</v>
          </cell>
          <cell r="G337">
            <v>71.75</v>
          </cell>
          <cell r="H337">
            <v>30.63</v>
          </cell>
          <cell r="I337">
            <v>0</v>
          </cell>
          <cell r="K337">
            <v>102.38</v>
          </cell>
          <cell r="L337">
            <v>102.38</v>
          </cell>
          <cell r="M337">
            <v>133.09</v>
          </cell>
        </row>
        <row r="338">
          <cell r="C338">
            <v>7001110030</v>
          </cell>
          <cell r="D338" t="str">
            <v>Alvenaria de tijolos maciços prensados assentados e rejuntados com argamassa de cimento e areia no traço 1:8 - 1/2 vez.</v>
          </cell>
          <cell r="E338" t="str">
            <v>M²</v>
          </cell>
          <cell r="F338">
            <v>0</v>
          </cell>
          <cell r="G338">
            <v>42.8</v>
          </cell>
          <cell r="H338">
            <v>13.18</v>
          </cell>
          <cell r="I338">
            <v>0</v>
          </cell>
          <cell r="K338">
            <v>55.98</v>
          </cell>
          <cell r="L338">
            <v>55.98</v>
          </cell>
          <cell r="M338">
            <v>72.77</v>
          </cell>
        </row>
        <row r="339">
          <cell r="C339">
            <v>7001110031</v>
          </cell>
          <cell r="D339" t="str">
            <v>Alvenaria de tijolos maciços prensados assentados e rejuntados com argamassa de cimento e areia no traço 1:8 - 1 vez.</v>
          </cell>
          <cell r="E339" t="str">
            <v>M²</v>
          </cell>
          <cell r="F339">
            <v>0</v>
          </cell>
          <cell r="G339">
            <v>71.739999999999995</v>
          </cell>
          <cell r="H339">
            <v>26.36</v>
          </cell>
          <cell r="I339">
            <v>0</v>
          </cell>
          <cell r="K339">
            <v>98.1</v>
          </cell>
          <cell r="L339">
            <v>98.1</v>
          </cell>
          <cell r="M339">
            <v>127.53</v>
          </cell>
        </row>
        <row r="340">
          <cell r="K340">
            <v>0</v>
          </cell>
        </row>
        <row r="341">
          <cell r="D341" t="str">
            <v>APARENTE</v>
          </cell>
          <cell r="K341">
            <v>0</v>
          </cell>
        </row>
        <row r="342">
          <cell r="C342">
            <v>7001110006</v>
          </cell>
          <cell r="D342" t="str">
            <v>Alvenaria de tijolos aparente ( 1/2 vez ) assentados e rejuntados com argamassa de cimento e areia no traço 1:10 - 1/2 vez.</v>
          </cell>
          <cell r="E342" t="str">
            <v>M²</v>
          </cell>
          <cell r="F342">
            <v>0</v>
          </cell>
          <cell r="G342">
            <v>38.1</v>
          </cell>
          <cell r="H342">
            <v>20.43</v>
          </cell>
          <cell r="I342">
            <v>0</v>
          </cell>
          <cell r="K342">
            <v>58.53</v>
          </cell>
          <cell r="L342">
            <v>58.53</v>
          </cell>
          <cell r="M342">
            <v>76.09</v>
          </cell>
        </row>
        <row r="343">
          <cell r="C343">
            <v>7001110007</v>
          </cell>
          <cell r="D343" t="str">
            <v>Alvenaria de pedra argamassada com argamassa de cimento e areia no traço 1:4.</v>
          </cell>
          <cell r="E343" t="str">
            <v>M³</v>
          </cell>
          <cell r="F343">
            <v>0</v>
          </cell>
          <cell r="G343">
            <v>100.93</v>
          </cell>
          <cell r="H343">
            <v>86.47</v>
          </cell>
          <cell r="I343">
            <v>0</v>
          </cell>
          <cell r="K343">
            <v>187.4</v>
          </cell>
          <cell r="L343">
            <v>187.4</v>
          </cell>
          <cell r="M343">
            <v>243.62</v>
          </cell>
        </row>
        <row r="344">
          <cell r="K344">
            <v>0</v>
          </cell>
        </row>
        <row r="345">
          <cell r="D345" t="str">
            <v>FORMAS</v>
          </cell>
          <cell r="K345">
            <v>0</v>
          </cell>
        </row>
        <row r="346">
          <cell r="C346">
            <v>7001120001</v>
          </cell>
          <cell r="D346" t="str">
            <v>Formas de compensado plastificado 12 mm inclusive escoramento.</v>
          </cell>
          <cell r="E346" t="str">
            <v>M²</v>
          </cell>
          <cell r="F346">
            <v>0</v>
          </cell>
          <cell r="G346">
            <v>16.62</v>
          </cell>
          <cell r="H346">
            <v>38.43</v>
          </cell>
          <cell r="I346">
            <v>0</v>
          </cell>
          <cell r="J346">
            <v>0</v>
          </cell>
          <cell r="K346">
            <v>55.05</v>
          </cell>
          <cell r="L346">
            <v>55.05</v>
          </cell>
          <cell r="M346">
            <v>71.569999999999993</v>
          </cell>
        </row>
        <row r="347">
          <cell r="C347">
            <v>7001120002</v>
          </cell>
          <cell r="D347" t="str">
            <v>Formas de tábua de madeira de construção.</v>
          </cell>
          <cell r="E347" t="str">
            <v>M²</v>
          </cell>
          <cell r="F347">
            <v>0</v>
          </cell>
          <cell r="G347">
            <v>18.010000000000002</v>
          </cell>
          <cell r="H347">
            <v>16.600000000000001</v>
          </cell>
          <cell r="I347">
            <v>0</v>
          </cell>
          <cell r="J347">
            <v>0</v>
          </cell>
          <cell r="K347">
            <v>34.61</v>
          </cell>
          <cell r="L347">
            <v>34.61</v>
          </cell>
          <cell r="M347">
            <v>44.99</v>
          </cell>
        </row>
        <row r="348">
          <cell r="C348">
            <v>7001120003</v>
          </cell>
          <cell r="D348" t="str">
            <v>Formas de compensado resinado de 12 mm inclusive escoramento.</v>
          </cell>
          <cell r="E348" t="str">
            <v>M²</v>
          </cell>
          <cell r="F348">
            <v>0</v>
          </cell>
          <cell r="G348">
            <v>19.38</v>
          </cell>
          <cell r="H348">
            <v>43.94</v>
          </cell>
          <cell r="I348">
            <v>0</v>
          </cell>
          <cell r="J348">
            <v>0</v>
          </cell>
          <cell r="K348">
            <v>63.32</v>
          </cell>
          <cell r="L348">
            <v>63.32</v>
          </cell>
          <cell r="M348">
            <v>82.32</v>
          </cell>
        </row>
        <row r="349">
          <cell r="C349">
            <v>7001120004</v>
          </cell>
          <cell r="D349" t="str">
            <v>Escoramento vertical de formas com pontaletes de madeira 3" x 3".</v>
          </cell>
          <cell r="E349" t="str">
            <v>M³</v>
          </cell>
          <cell r="F349">
            <v>0</v>
          </cell>
          <cell r="G349">
            <v>9.9</v>
          </cell>
          <cell r="H349">
            <v>9.0399999999999991</v>
          </cell>
          <cell r="I349">
            <v>0</v>
          </cell>
          <cell r="J349">
            <v>0</v>
          </cell>
          <cell r="K349">
            <v>18.940000000000001</v>
          </cell>
          <cell r="L349">
            <v>18.940000000000001</v>
          </cell>
          <cell r="M349">
            <v>24.62</v>
          </cell>
        </row>
        <row r="350">
          <cell r="C350">
            <v>7001120005</v>
          </cell>
          <cell r="D350" t="str">
            <v>Forma de madeira para estruturas em curva com tábua de 3ª e chapa de madeira compensada resinada ( espessura de 6 mm ).</v>
          </cell>
          <cell r="E350" t="str">
            <v>M²</v>
          </cell>
          <cell r="F350">
            <v>0</v>
          </cell>
          <cell r="G350">
            <v>34.630000000000003</v>
          </cell>
          <cell r="H350">
            <v>31.91</v>
          </cell>
          <cell r="I350">
            <v>0</v>
          </cell>
          <cell r="J350">
            <v>0</v>
          </cell>
          <cell r="K350">
            <v>66.540000000000006</v>
          </cell>
          <cell r="L350">
            <v>66.540000000000006</v>
          </cell>
          <cell r="M350">
            <v>86.5</v>
          </cell>
        </row>
        <row r="351">
          <cell r="K351">
            <v>0</v>
          </cell>
        </row>
        <row r="352">
          <cell r="D352" t="str">
            <v>ARMAÇÕES</v>
          </cell>
          <cell r="K352">
            <v>0</v>
          </cell>
        </row>
        <row r="353">
          <cell r="C353">
            <v>7001120006</v>
          </cell>
          <cell r="D353" t="str">
            <v>Ferro/corte, dobragem e colocação ( bit.média ) CA-50/60.</v>
          </cell>
          <cell r="E353" t="str">
            <v>KG</v>
          </cell>
          <cell r="F353">
            <v>0</v>
          </cell>
          <cell r="G353">
            <v>1.1000000000000001</v>
          </cell>
          <cell r="H353">
            <v>4.74</v>
          </cell>
          <cell r="I353">
            <v>0</v>
          </cell>
          <cell r="J353">
            <v>0</v>
          </cell>
          <cell r="K353">
            <v>5.84</v>
          </cell>
          <cell r="L353">
            <v>5.84</v>
          </cell>
          <cell r="M353">
            <v>7.59</v>
          </cell>
        </row>
        <row r="354">
          <cell r="K354">
            <v>0</v>
          </cell>
        </row>
        <row r="355">
          <cell r="D355" t="str">
            <v>CONCRETOS</v>
          </cell>
          <cell r="K355">
            <v>0</v>
          </cell>
        </row>
        <row r="356">
          <cell r="C356">
            <v>7001120016</v>
          </cell>
          <cell r="D356" t="str">
            <v>Concreto simples FCK = 15 MPa, dosado conforme a condição "A" da norma NBR 12655 e com consumo mínimo de cimento  300 kg/m³, para lançamento convencional.</v>
          </cell>
          <cell r="E356" t="str">
            <v>M³</v>
          </cell>
          <cell r="F356">
            <v>1.1599999999999999</v>
          </cell>
          <cell r="G356">
            <v>35.659999999999997</v>
          </cell>
          <cell r="H356">
            <v>191.62</v>
          </cell>
          <cell r="I356">
            <v>0</v>
          </cell>
          <cell r="J356">
            <v>0</v>
          </cell>
          <cell r="K356">
            <v>228.44</v>
          </cell>
          <cell r="L356">
            <v>228.44</v>
          </cell>
          <cell r="M356">
            <v>296.97000000000003</v>
          </cell>
        </row>
        <row r="357">
          <cell r="C357">
            <v>7001120007</v>
          </cell>
          <cell r="D357" t="str">
            <v>Lançamento e aplicação de concreto nas formas.</v>
          </cell>
          <cell r="E357" t="str">
            <v>M³</v>
          </cell>
          <cell r="F357">
            <v>0.06</v>
          </cell>
          <cell r="G357">
            <v>51.47</v>
          </cell>
          <cell r="H357">
            <v>0</v>
          </cell>
          <cell r="I357">
            <v>0</v>
          </cell>
          <cell r="J357">
            <v>0</v>
          </cell>
          <cell r="K357">
            <v>51.53</v>
          </cell>
          <cell r="L357">
            <v>51.53</v>
          </cell>
          <cell r="M357">
            <v>66.989999999999995</v>
          </cell>
        </row>
        <row r="358">
          <cell r="C358">
            <v>7001120017</v>
          </cell>
          <cell r="D358" t="str">
            <v>Concreto simples FCK = 15 MPa, dosado conforme a condição "B" da norma NBR 12655 e com consumo de cimento mínimo 300 kg/m³, para lançamento convencional.</v>
          </cell>
          <cell r="E358" t="str">
            <v>M³</v>
          </cell>
          <cell r="F358">
            <v>1.1599999999999999</v>
          </cell>
          <cell r="G358">
            <v>35.659999999999997</v>
          </cell>
          <cell r="H358">
            <v>191.21</v>
          </cell>
          <cell r="I358">
            <v>0</v>
          </cell>
          <cell r="J358">
            <v>0</v>
          </cell>
          <cell r="K358">
            <v>228.03</v>
          </cell>
          <cell r="L358">
            <v>228.03</v>
          </cell>
          <cell r="M358">
            <v>296.44</v>
          </cell>
        </row>
        <row r="359">
          <cell r="C359">
            <v>7001120008</v>
          </cell>
          <cell r="D359" t="str">
            <v>Concreto simples no traço  1:3:5 preparo.</v>
          </cell>
          <cell r="E359" t="str">
            <v>M³</v>
          </cell>
          <cell r="F359">
            <v>2.36</v>
          </cell>
          <cell r="G359">
            <v>23.77</v>
          </cell>
          <cell r="H359">
            <v>173.68</v>
          </cell>
          <cell r="I359">
            <v>0</v>
          </cell>
          <cell r="J359">
            <v>0</v>
          </cell>
          <cell r="K359">
            <v>199.81</v>
          </cell>
          <cell r="L359">
            <v>199.81</v>
          </cell>
          <cell r="M359">
            <v>259.75</v>
          </cell>
        </row>
        <row r="360">
          <cell r="C360">
            <v>7001120009</v>
          </cell>
          <cell r="D360" t="str">
            <v>Concreto simples no traço  1:3:6 preparo.</v>
          </cell>
          <cell r="E360" t="str">
            <v>M³</v>
          </cell>
          <cell r="F360">
            <v>2.36</v>
          </cell>
          <cell r="G360">
            <v>23.77</v>
          </cell>
          <cell r="H360">
            <v>174.15</v>
          </cell>
          <cell r="I360">
            <v>0</v>
          </cell>
          <cell r="J360">
            <v>0</v>
          </cell>
          <cell r="K360">
            <v>200.28</v>
          </cell>
          <cell r="L360">
            <v>200.28</v>
          </cell>
          <cell r="M360">
            <v>260.36</v>
          </cell>
        </row>
        <row r="361">
          <cell r="C361">
            <v>7001120064</v>
          </cell>
          <cell r="D361" t="str">
            <v>Concreto magro no traço  1:4:8 preparo e lançamento.</v>
          </cell>
          <cell r="E361" t="str">
            <v>M³</v>
          </cell>
          <cell r="F361">
            <v>1.1599999999999999</v>
          </cell>
          <cell r="G361">
            <v>87.13</v>
          </cell>
          <cell r="H361">
            <v>162.66999999999999</v>
          </cell>
          <cell r="I361">
            <v>0</v>
          </cell>
          <cell r="J361">
            <v>0</v>
          </cell>
          <cell r="K361">
            <v>250.96</v>
          </cell>
          <cell r="L361">
            <v>250.96</v>
          </cell>
          <cell r="M361">
            <v>326.25</v>
          </cell>
        </row>
        <row r="362">
          <cell r="C362">
            <v>7001120011</v>
          </cell>
          <cell r="D362" t="str">
            <v>Concreto ciclópico composto de concreto simples com FCK &gt;= 15 Mpa, controle "C" e 30% de pedra rachão.</v>
          </cell>
          <cell r="E362" t="str">
            <v>M³</v>
          </cell>
          <cell r="F362">
            <v>0.81</v>
          </cell>
          <cell r="G362">
            <v>90.05</v>
          </cell>
          <cell r="H362">
            <v>158.76</v>
          </cell>
          <cell r="I362">
            <v>0</v>
          </cell>
          <cell r="K362">
            <v>249.62</v>
          </cell>
          <cell r="L362">
            <v>249.62</v>
          </cell>
          <cell r="M362">
            <v>324.51</v>
          </cell>
        </row>
        <row r="363">
          <cell r="C363">
            <v>7001120015</v>
          </cell>
          <cell r="D363" t="str">
            <v>Concreto simples com forma composto de: concreto simples FCK = 15 MPa, dosado conforme a condição "C" da norma NBR 12655 e com consumo mínimo de cimento  350 kg/m³ e de forma de tábua de madeira de construção.</v>
          </cell>
          <cell r="E363" t="str">
            <v>M³</v>
          </cell>
          <cell r="F363">
            <v>1.22</v>
          </cell>
          <cell r="G363">
            <v>213.2</v>
          </cell>
          <cell r="H363">
            <v>324.91000000000003</v>
          </cell>
          <cell r="I363">
            <v>0</v>
          </cell>
          <cell r="K363">
            <v>539.33000000000004</v>
          </cell>
          <cell r="L363">
            <v>539.33000000000004</v>
          </cell>
          <cell r="M363">
            <v>701.13</v>
          </cell>
        </row>
        <row r="364">
          <cell r="C364">
            <v>7001120012</v>
          </cell>
          <cell r="D364" t="str">
            <v>Concreto simples FCK = 10 MPa, dosado conforme a condição "A" da norma NBR 12655 e com consumo mínimo de cimento 250 kg/m³, para lançamento convencional.</v>
          </cell>
          <cell r="E364" t="str">
            <v>M³</v>
          </cell>
          <cell r="F364">
            <v>1.1599999999999999</v>
          </cell>
          <cell r="G364">
            <v>35.659999999999997</v>
          </cell>
          <cell r="H364">
            <v>175.3</v>
          </cell>
          <cell r="I364">
            <v>0</v>
          </cell>
          <cell r="J364">
            <v>0</v>
          </cell>
          <cell r="K364">
            <v>212.12</v>
          </cell>
          <cell r="L364">
            <v>212.12</v>
          </cell>
          <cell r="M364">
            <v>275.76</v>
          </cell>
        </row>
        <row r="365">
          <cell r="C365">
            <v>7001120013</v>
          </cell>
          <cell r="D365" t="str">
            <v>Concreto simples FCK = 10 MPa, dosado conforme a condição "B" da norma NBR 12655 e com consumo de cimento mínimo 250 kg/m³, para lançamento convencional.</v>
          </cell>
          <cell r="E365" t="str">
            <v>M³</v>
          </cell>
          <cell r="F365">
            <v>1.1599999999999999</v>
          </cell>
          <cell r="G365">
            <v>35.659999999999997</v>
          </cell>
          <cell r="H365">
            <v>174.93</v>
          </cell>
          <cell r="I365">
            <v>0</v>
          </cell>
          <cell r="J365">
            <v>0</v>
          </cell>
          <cell r="K365">
            <v>211.75</v>
          </cell>
          <cell r="L365">
            <v>211.75</v>
          </cell>
          <cell r="M365">
            <v>275.27999999999997</v>
          </cell>
        </row>
        <row r="366">
          <cell r="C366">
            <v>7001120024</v>
          </cell>
          <cell r="D366" t="str">
            <v>Concreto simples FCK = 25 MPa, dosado conforme a condição "A" da norma NBR 12655 e com consumo mínimo de cimento 400 kg/m³, para lançamento convencional.</v>
          </cell>
          <cell r="E366" t="str">
            <v>M³</v>
          </cell>
          <cell r="F366">
            <v>1.1599999999999999</v>
          </cell>
          <cell r="G366">
            <v>35.659999999999997</v>
          </cell>
          <cell r="H366">
            <v>222.43</v>
          </cell>
          <cell r="I366">
            <v>0</v>
          </cell>
          <cell r="J366">
            <v>0</v>
          </cell>
          <cell r="K366">
            <v>259.25</v>
          </cell>
          <cell r="L366">
            <v>259.25</v>
          </cell>
          <cell r="M366">
            <v>337.03</v>
          </cell>
        </row>
        <row r="367">
          <cell r="C367">
            <v>7001120025</v>
          </cell>
          <cell r="D367" t="str">
            <v xml:space="preserve">Concreto FCK 25 MPa pré-fabricado, bombeado, consumo mínimo de cimento 400 kg/m³ ( preparo e lançamento ).                           </v>
          </cell>
          <cell r="E367" t="str">
            <v>M³</v>
          </cell>
          <cell r="F367">
            <v>0.13</v>
          </cell>
          <cell r="G367">
            <v>8.7799999999999994</v>
          </cell>
          <cell r="H367">
            <v>252.5</v>
          </cell>
          <cell r="I367">
            <v>0</v>
          </cell>
          <cell r="J367">
            <v>0</v>
          </cell>
          <cell r="K367">
            <v>261.41000000000003</v>
          </cell>
          <cell r="L367">
            <v>261.41000000000003</v>
          </cell>
          <cell r="M367">
            <v>339.83</v>
          </cell>
        </row>
        <row r="368">
          <cell r="C368">
            <v>7001120026</v>
          </cell>
          <cell r="D368" t="str">
            <v>Concreto armado FCK 25 MPa,  controle "A" e com consumo mínimo de cimento 400 kg/m³, com forma de compensado resinado e escoramento ( preparo e lançamento ).</v>
          </cell>
          <cell r="E368" t="str">
            <v>M³</v>
          </cell>
          <cell r="F368">
            <v>1.22</v>
          </cell>
          <cell r="G368">
            <v>352.17</v>
          </cell>
          <cell r="H368">
            <v>1047.95</v>
          </cell>
          <cell r="I368">
            <v>0</v>
          </cell>
          <cell r="K368">
            <v>1401.34</v>
          </cell>
          <cell r="L368">
            <v>1401.34</v>
          </cell>
          <cell r="M368">
            <v>1821.74</v>
          </cell>
        </row>
        <row r="369">
          <cell r="C369">
            <v>7001120018</v>
          </cell>
          <cell r="D369" t="str">
            <v xml:space="preserve">Concreto 15 MPa pré-fabricado bombeado consumo mínimo de cimento 300 kg/m³ ( preparo e lançamento ).                         </v>
          </cell>
          <cell r="E369" t="str">
            <v>M³</v>
          </cell>
          <cell r="F369">
            <v>0.13</v>
          </cell>
          <cell r="G369">
            <v>8.7799999999999994</v>
          </cell>
          <cell r="H369">
            <v>223.33</v>
          </cell>
          <cell r="I369">
            <v>0</v>
          </cell>
          <cell r="J369">
            <v>0</v>
          </cell>
          <cell r="K369">
            <v>232.24</v>
          </cell>
          <cell r="L369">
            <v>232.24</v>
          </cell>
          <cell r="M369">
            <v>301.91000000000003</v>
          </cell>
        </row>
        <row r="370">
          <cell r="C370">
            <v>7001120020</v>
          </cell>
          <cell r="D370" t="str">
            <v xml:space="preserve">Concreto simples FCK = 20 MPa, dosado conforme a condição "A" da norma NBR 12655 e com consumo mínimo de cimento 350 kg/m³, para lançamento convencional.                                                                                 </v>
          </cell>
          <cell r="E370" t="str">
            <v>M³</v>
          </cell>
          <cell r="F370">
            <v>1.1599999999999999</v>
          </cell>
          <cell r="G370">
            <v>35.659999999999997</v>
          </cell>
          <cell r="H370">
            <v>207.45</v>
          </cell>
          <cell r="I370">
            <v>0</v>
          </cell>
          <cell r="J370">
            <v>0</v>
          </cell>
          <cell r="K370">
            <v>244.27</v>
          </cell>
          <cell r="L370">
            <v>244.27</v>
          </cell>
          <cell r="M370">
            <v>317.55</v>
          </cell>
        </row>
        <row r="371">
          <cell r="C371">
            <v>7001120021</v>
          </cell>
          <cell r="D371" t="str">
            <v>Concreto simples FCK = 20 MPa, dosado conforme a condição "B" da norma NBR 12655 e com consumo de cimento mínimo 350  kg/m³, para lançamento convencional.</v>
          </cell>
          <cell r="E371" t="str">
            <v>M³</v>
          </cell>
          <cell r="F371">
            <v>1.1599999999999999</v>
          </cell>
          <cell r="G371">
            <v>35.659999999999997</v>
          </cell>
          <cell r="H371">
            <v>207.45</v>
          </cell>
          <cell r="I371">
            <v>0</v>
          </cell>
          <cell r="J371">
            <v>0</v>
          </cell>
          <cell r="K371">
            <v>244.27</v>
          </cell>
          <cell r="L371">
            <v>244.27</v>
          </cell>
          <cell r="M371">
            <v>317.55</v>
          </cell>
        </row>
        <row r="372">
          <cell r="C372">
            <v>7001120022</v>
          </cell>
          <cell r="D372" t="str">
            <v xml:space="preserve">Concreto FCK 20 MPa pre-fabricado bombeado consumo mínimo de cimento 350 kg/m³ ( preparo e lancamento ).                   </v>
          </cell>
          <cell r="E372" t="str">
            <v>M³</v>
          </cell>
          <cell r="F372">
            <v>0.13</v>
          </cell>
          <cell r="G372">
            <v>8.7799999999999994</v>
          </cell>
          <cell r="H372">
            <v>190</v>
          </cell>
          <cell r="I372">
            <v>0</v>
          </cell>
          <cell r="J372">
            <v>0</v>
          </cell>
          <cell r="K372">
            <v>198.91</v>
          </cell>
          <cell r="L372">
            <v>198.91</v>
          </cell>
          <cell r="M372">
            <v>258.58</v>
          </cell>
        </row>
        <row r="373">
          <cell r="C373">
            <v>7001120027</v>
          </cell>
          <cell r="D373" t="str">
            <v>Concreto simples FCK = 30 MPa, dosado conforme a condição "A" da norma NBR 12655 e com consumo mínimo de cimento 450 kg/m³, para lançamento convencional.</v>
          </cell>
          <cell r="E373" t="str">
            <v>M³</v>
          </cell>
          <cell r="F373">
            <v>1.1599999999999999</v>
          </cell>
          <cell r="G373">
            <v>35.659999999999997</v>
          </cell>
          <cell r="H373">
            <v>240.05</v>
          </cell>
          <cell r="I373">
            <v>0</v>
          </cell>
          <cell r="J373">
            <v>0</v>
          </cell>
          <cell r="K373">
            <v>276.87</v>
          </cell>
          <cell r="L373">
            <v>276.87</v>
          </cell>
          <cell r="M373">
            <v>359.93</v>
          </cell>
        </row>
        <row r="374">
          <cell r="C374">
            <v>7001120028</v>
          </cell>
          <cell r="D374" t="str">
            <v xml:space="preserve">Concreto armado FCK 30 MPa,  controle "A" e com consumo mínimo de cimento 450 kg/m³, com forma de compensado resinado e escoramento ( preparo e lançamento ). </v>
          </cell>
          <cell r="E374" t="str">
            <v>M³</v>
          </cell>
          <cell r="F374">
            <v>1.22</v>
          </cell>
          <cell r="G374">
            <v>352.17</v>
          </cell>
          <cell r="H374">
            <v>1065.57</v>
          </cell>
          <cell r="I374">
            <v>0</v>
          </cell>
          <cell r="K374">
            <v>1418.96</v>
          </cell>
          <cell r="L374">
            <v>1418.96</v>
          </cell>
          <cell r="M374">
            <v>1844.65</v>
          </cell>
        </row>
        <row r="375">
          <cell r="C375">
            <v>7001120029</v>
          </cell>
          <cell r="D375" t="str">
            <v>Concreto simples FCK = 35 MPa, dosado conforme a condição "A" da norma NBR 12655 e com consumo mínimo de cimento 500 kg/m³, para lançamento convencional.</v>
          </cell>
          <cell r="E375" t="str">
            <v>M³</v>
          </cell>
          <cell r="F375">
            <v>1.1599999999999999</v>
          </cell>
          <cell r="G375">
            <v>35.659999999999997</v>
          </cell>
          <cell r="H375">
            <v>255.92</v>
          </cell>
          <cell r="I375">
            <v>0</v>
          </cell>
          <cell r="J375">
            <v>0</v>
          </cell>
          <cell r="K375">
            <v>292.74</v>
          </cell>
          <cell r="L375">
            <v>292.74</v>
          </cell>
          <cell r="M375">
            <v>380.56</v>
          </cell>
        </row>
        <row r="376">
          <cell r="C376">
            <v>7001120030</v>
          </cell>
          <cell r="D376" t="str">
            <v>Concreto armado FCK 35 MPa,  controle "A" e com consumo mínimo de cimento 500 kg/m³, com forma de compensado resinado e escoramento ( preparo e lançamento ).</v>
          </cell>
          <cell r="E376" t="str">
            <v>M³</v>
          </cell>
          <cell r="F376">
            <v>1.22</v>
          </cell>
          <cell r="G376">
            <v>352.17</v>
          </cell>
          <cell r="H376">
            <v>1081.44</v>
          </cell>
          <cell r="I376">
            <v>0</v>
          </cell>
          <cell r="K376">
            <v>1434.83</v>
          </cell>
          <cell r="L376">
            <v>1434.83</v>
          </cell>
          <cell r="M376">
            <v>1865.28</v>
          </cell>
        </row>
        <row r="377">
          <cell r="C377">
            <v>7001120031</v>
          </cell>
          <cell r="D377" t="str">
            <v>Concreto simples FCK = 40 MPa, dosado conforme a condição "A" da norma NBR 12655 e com consumo mínimo de cimento 533 kg/m³, para lançamento convencional.</v>
          </cell>
          <cell r="E377" t="str">
            <v>M³</v>
          </cell>
          <cell r="F377">
            <v>1.1599999999999999</v>
          </cell>
          <cell r="G377">
            <v>35.659999999999997</v>
          </cell>
          <cell r="H377">
            <v>265.62</v>
          </cell>
          <cell r="I377">
            <v>0</v>
          </cell>
          <cell r="J377">
            <v>0</v>
          </cell>
          <cell r="K377">
            <v>302.44</v>
          </cell>
          <cell r="L377">
            <v>302.44</v>
          </cell>
          <cell r="M377">
            <v>393.17</v>
          </cell>
        </row>
        <row r="378">
          <cell r="C378">
            <v>7001120032</v>
          </cell>
          <cell r="D378" t="str">
            <v>Concreto armado aparente FCK 40 MPa, controle "A" com consumo mínimo de cimento de 533 kg/m³, com forma de compensado plastificado e escoramento ( preparo e lançamento ). Utilizado em paredes de reservatórios, estações de tratamento de água, estações de t</v>
          </cell>
          <cell r="E378" t="str">
            <v>M³</v>
          </cell>
          <cell r="F378">
            <v>1.22</v>
          </cell>
          <cell r="G378">
            <v>379.95</v>
          </cell>
          <cell r="H378">
            <v>1162.3499999999999</v>
          </cell>
          <cell r="I378">
            <v>0</v>
          </cell>
          <cell r="K378">
            <v>1543.52</v>
          </cell>
          <cell r="L378">
            <v>1543.52</v>
          </cell>
          <cell r="M378">
            <v>2006.58</v>
          </cell>
        </row>
        <row r="379">
          <cell r="C379">
            <v>7001120033</v>
          </cell>
          <cell r="D379" t="str">
            <v xml:space="preserve">Concreto armado FCK 40 MPa,  controle "A" e com consumo mínimo de cimento 533 kg/m³, com forma de compensado resinado e escoramento ( preparo e lançamento ). </v>
          </cell>
          <cell r="E379" t="str">
            <v>M³</v>
          </cell>
          <cell r="F379">
            <v>1.22</v>
          </cell>
          <cell r="G379">
            <v>410.31</v>
          </cell>
          <cell r="H379">
            <v>1222.96</v>
          </cell>
          <cell r="I379">
            <v>0</v>
          </cell>
          <cell r="K379">
            <v>1634.49</v>
          </cell>
          <cell r="L379">
            <v>1634.49</v>
          </cell>
          <cell r="M379">
            <v>2124.84</v>
          </cell>
        </row>
        <row r="380">
          <cell r="C380">
            <v>7001120014</v>
          </cell>
          <cell r="D380" t="str">
            <v>Concreto simples FCK &gt;= 10 MPa, dosagem empírica com consumo mínimo de cimento 300 kg/m³, para lançamento convencional.</v>
          </cell>
          <cell r="E380" t="str">
            <v>M³</v>
          </cell>
          <cell r="F380">
            <v>1.1599999999999999</v>
          </cell>
          <cell r="G380">
            <v>35.659999999999997</v>
          </cell>
          <cell r="H380">
            <v>192.43</v>
          </cell>
          <cell r="I380">
            <v>0</v>
          </cell>
          <cell r="J380">
            <v>0</v>
          </cell>
          <cell r="K380">
            <v>229.25</v>
          </cell>
          <cell r="L380">
            <v>229.25</v>
          </cell>
          <cell r="M380">
            <v>298.02999999999997</v>
          </cell>
        </row>
        <row r="381">
          <cell r="C381">
            <v>7001120019</v>
          </cell>
          <cell r="D381" t="str">
            <v>Concreto simples FCK &gt;= 15 MPa, dosado conforme a condição "C" da norma NBR 12655 e com consumo mínimo de cimento 350 kg/m³, para lançamento convencional.</v>
          </cell>
          <cell r="E381" t="str">
            <v>M³</v>
          </cell>
          <cell r="F381">
            <v>1.1599999999999999</v>
          </cell>
          <cell r="G381">
            <v>35.659999999999997</v>
          </cell>
          <cell r="H381">
            <v>208.71</v>
          </cell>
          <cell r="I381">
            <v>0</v>
          </cell>
          <cell r="J381">
            <v>0</v>
          </cell>
          <cell r="K381">
            <v>245.53</v>
          </cell>
          <cell r="L381">
            <v>245.53</v>
          </cell>
          <cell r="M381">
            <v>319.19</v>
          </cell>
        </row>
        <row r="382">
          <cell r="C382">
            <v>7001120034</v>
          </cell>
          <cell r="D382" t="str">
            <v xml:space="preserve">Concreto compactado a rolo FCK = 8,0 MPa, consumo mínimo de cimento 80 kg para produção de 100 m³/h.                     </v>
          </cell>
          <cell r="E382" t="str">
            <v>M³</v>
          </cell>
          <cell r="F382">
            <v>5.25</v>
          </cell>
          <cell r="G382">
            <v>0.68</v>
          </cell>
          <cell r="H382">
            <v>111.34</v>
          </cell>
          <cell r="I382">
            <v>0</v>
          </cell>
          <cell r="J382">
            <v>0</v>
          </cell>
          <cell r="K382">
            <v>117.27</v>
          </cell>
          <cell r="L382">
            <v>117.27</v>
          </cell>
          <cell r="M382">
            <v>152.44999999999999</v>
          </cell>
        </row>
        <row r="383">
          <cell r="C383">
            <v>7001120035</v>
          </cell>
          <cell r="D383" t="str">
            <v>Concreto compactado a rolo FCK = 8,0 MPa, consumo mínimo de cimento 80 kg para produção de 80 m³/h.</v>
          </cell>
          <cell r="E383" t="str">
            <v>M³</v>
          </cell>
          <cell r="F383">
            <v>6.58</v>
          </cell>
          <cell r="G383">
            <v>0.72</v>
          </cell>
          <cell r="H383">
            <v>111.34</v>
          </cell>
          <cell r="I383">
            <v>0</v>
          </cell>
          <cell r="J383">
            <v>0</v>
          </cell>
          <cell r="K383">
            <v>118.64</v>
          </cell>
          <cell r="L383">
            <v>118.64</v>
          </cell>
          <cell r="M383">
            <v>154.22999999999999</v>
          </cell>
        </row>
        <row r="384">
          <cell r="C384">
            <v>7001120036</v>
          </cell>
          <cell r="D384" t="str">
            <v>Concreto compactado a rolo FCK = 8,0 MPa, consumo mínimo de cimento 80 kg para produção de 60 m³/h.</v>
          </cell>
          <cell r="E384" t="str">
            <v>M³</v>
          </cell>
          <cell r="F384">
            <v>8.3000000000000007</v>
          </cell>
          <cell r="G384">
            <v>0.93</v>
          </cell>
          <cell r="H384">
            <v>111.34</v>
          </cell>
          <cell r="I384">
            <v>0</v>
          </cell>
          <cell r="J384">
            <v>0</v>
          </cell>
          <cell r="K384">
            <v>120.57</v>
          </cell>
          <cell r="L384">
            <v>120.57</v>
          </cell>
          <cell r="M384">
            <v>156.74</v>
          </cell>
        </row>
        <row r="385">
          <cell r="C385">
            <v>7001120037</v>
          </cell>
          <cell r="D385" t="str">
            <v xml:space="preserve">Concreto compactado a rolo FCK = 8,0 MPa, consumo mínimo de cimento 80 kg para produção de 40 m³/h.                      </v>
          </cell>
          <cell r="E385" t="str">
            <v>M³</v>
          </cell>
          <cell r="F385">
            <v>11.96</v>
          </cell>
          <cell r="G385">
            <v>1.26</v>
          </cell>
          <cell r="H385">
            <v>111.34</v>
          </cell>
          <cell r="I385">
            <v>0</v>
          </cell>
          <cell r="J385">
            <v>0</v>
          </cell>
          <cell r="K385">
            <v>124.56</v>
          </cell>
          <cell r="L385">
            <v>124.56</v>
          </cell>
          <cell r="M385">
            <v>161.93</v>
          </cell>
        </row>
        <row r="386">
          <cell r="C386">
            <v>7001120023</v>
          </cell>
          <cell r="D386" t="str">
            <v>Concreto armado FCK 20 MPa, dosado conforme a condição "B" e com consumo de cimento mínimo 350  kg/m³, com forma de compensado resinado e escoramento ( preparo e lançamento ).</v>
          </cell>
          <cell r="E386" t="str">
            <v>M³</v>
          </cell>
          <cell r="F386">
            <v>1.22</v>
          </cell>
          <cell r="G386">
            <v>352.17</v>
          </cell>
          <cell r="H386">
            <v>1032.97</v>
          </cell>
          <cell r="I386">
            <v>0</v>
          </cell>
          <cell r="K386">
            <v>1386.36</v>
          </cell>
          <cell r="L386">
            <v>1386.36</v>
          </cell>
          <cell r="M386">
            <v>1802.27</v>
          </cell>
        </row>
        <row r="387">
          <cell r="K387">
            <v>0</v>
          </cell>
        </row>
        <row r="388">
          <cell r="D388" t="str">
            <v>LAJES</v>
          </cell>
          <cell r="K388">
            <v>0</v>
          </cell>
        </row>
        <row r="389">
          <cell r="C389">
            <v>7001120072</v>
          </cell>
          <cell r="D389" t="str">
            <v>Laje pré-moldada para forro com vão de até 3,5 m para sobrecarga de até 150 kg/m².</v>
          </cell>
          <cell r="E389" t="str">
            <v>M²</v>
          </cell>
          <cell r="F389">
            <v>0</v>
          </cell>
          <cell r="G389">
            <v>9.6999999999999993</v>
          </cell>
          <cell r="H389">
            <v>37.69</v>
          </cell>
          <cell r="I389">
            <v>0</v>
          </cell>
          <cell r="J389">
            <v>0</v>
          </cell>
          <cell r="K389">
            <v>47.39</v>
          </cell>
          <cell r="L389">
            <v>47.39</v>
          </cell>
          <cell r="M389">
            <v>61.61</v>
          </cell>
        </row>
        <row r="390">
          <cell r="C390">
            <v>7001120077</v>
          </cell>
          <cell r="D390" t="str">
            <v>Laje pré-moldada para piso, com vão de até 3,5 m para sobrecarga de até 250 kg/m².</v>
          </cell>
          <cell r="E390" t="str">
            <v>M²</v>
          </cell>
          <cell r="F390">
            <v>0</v>
          </cell>
          <cell r="G390">
            <v>10.49</v>
          </cell>
          <cell r="H390">
            <v>43.12</v>
          </cell>
          <cell r="I390">
            <v>0</v>
          </cell>
          <cell r="J390">
            <v>0</v>
          </cell>
          <cell r="K390">
            <v>53.61</v>
          </cell>
          <cell r="L390">
            <v>53.61</v>
          </cell>
          <cell r="M390">
            <v>69.69</v>
          </cell>
        </row>
        <row r="391">
          <cell r="K391">
            <v>0</v>
          </cell>
        </row>
        <row r="392">
          <cell r="D392" t="str">
            <v>ARGAMASSAS</v>
          </cell>
          <cell r="K392">
            <v>0</v>
          </cell>
        </row>
        <row r="393">
          <cell r="C393">
            <v>7001120040</v>
          </cell>
          <cell r="D393" t="str">
            <v>Argamassa de cimento e areia peneirada no traço 1:2.</v>
          </cell>
          <cell r="E393" t="str">
            <v>M³</v>
          </cell>
          <cell r="F393">
            <v>0</v>
          </cell>
          <cell r="G393">
            <v>59.43</v>
          </cell>
          <cell r="H393">
            <v>264.68</v>
          </cell>
          <cell r="I393">
            <v>0</v>
          </cell>
          <cell r="J393">
            <v>0</v>
          </cell>
          <cell r="K393">
            <v>324.11</v>
          </cell>
          <cell r="L393">
            <v>324.11</v>
          </cell>
          <cell r="M393">
            <v>421.34</v>
          </cell>
        </row>
        <row r="394">
          <cell r="C394">
            <v>7001120041</v>
          </cell>
          <cell r="D394" t="str">
            <v>Argamassa de cimento e areia peneirada no traço 1:3.</v>
          </cell>
          <cell r="E394" t="str">
            <v>M³</v>
          </cell>
          <cell r="F394">
            <v>0</v>
          </cell>
          <cell r="G394">
            <v>59.43</v>
          </cell>
          <cell r="H394">
            <v>215.09</v>
          </cell>
          <cell r="I394">
            <v>0</v>
          </cell>
          <cell r="J394">
            <v>0</v>
          </cell>
          <cell r="K394">
            <v>274.52</v>
          </cell>
          <cell r="L394">
            <v>274.52</v>
          </cell>
          <cell r="M394">
            <v>356.88</v>
          </cell>
        </row>
        <row r="395">
          <cell r="C395">
            <v>7001120042</v>
          </cell>
          <cell r="D395" t="str">
            <v>Argamassa de cimento e areia peneirada no traço 1:4.</v>
          </cell>
          <cell r="E395" t="str">
            <v>M³</v>
          </cell>
          <cell r="F395">
            <v>0</v>
          </cell>
          <cell r="G395">
            <v>59.43</v>
          </cell>
          <cell r="H395">
            <v>172.74</v>
          </cell>
          <cell r="I395">
            <v>0</v>
          </cell>
          <cell r="J395">
            <v>0</v>
          </cell>
          <cell r="K395">
            <v>232.17</v>
          </cell>
          <cell r="L395">
            <v>232.17</v>
          </cell>
          <cell r="M395">
            <v>301.82</v>
          </cell>
        </row>
        <row r="396">
          <cell r="C396">
            <v>7001120043</v>
          </cell>
          <cell r="D396" t="str">
            <v>Argamassa de cimento e areia sem peneirar no traço 1:5.</v>
          </cell>
          <cell r="E396" t="str">
            <v>M³</v>
          </cell>
          <cell r="F396">
            <v>0</v>
          </cell>
          <cell r="G396">
            <v>59.43</v>
          </cell>
          <cell r="H396">
            <v>147.19</v>
          </cell>
          <cell r="I396">
            <v>0</v>
          </cell>
          <cell r="J396">
            <v>0</v>
          </cell>
          <cell r="K396">
            <v>206.62</v>
          </cell>
          <cell r="L396">
            <v>206.62</v>
          </cell>
          <cell r="M396">
            <v>268.61</v>
          </cell>
        </row>
        <row r="397">
          <cell r="C397">
            <v>7001120044</v>
          </cell>
          <cell r="D397" t="str">
            <v>Argamassa de cimento e areia sem peneirar no traço  1:8.</v>
          </cell>
          <cell r="E397" t="str">
            <v>M³</v>
          </cell>
          <cell r="F397">
            <v>0</v>
          </cell>
          <cell r="G397">
            <v>59.43</v>
          </cell>
          <cell r="H397">
            <v>113.24</v>
          </cell>
          <cell r="I397">
            <v>0</v>
          </cell>
          <cell r="J397">
            <v>0</v>
          </cell>
          <cell r="K397">
            <v>172.67</v>
          </cell>
          <cell r="L397">
            <v>172.67</v>
          </cell>
          <cell r="M397">
            <v>224.47</v>
          </cell>
        </row>
        <row r="398">
          <cell r="C398">
            <v>7001120045</v>
          </cell>
          <cell r="D398" t="str">
            <v>Argamassa de cimento e areia sem peneirar no traço  1:10.</v>
          </cell>
          <cell r="E398" t="str">
            <v>M³</v>
          </cell>
          <cell r="F398">
            <v>0</v>
          </cell>
          <cell r="G398">
            <v>59.43</v>
          </cell>
          <cell r="H398">
            <v>100.99</v>
          </cell>
          <cell r="I398">
            <v>0</v>
          </cell>
          <cell r="J398">
            <v>0</v>
          </cell>
          <cell r="K398">
            <v>160.41999999999999</v>
          </cell>
          <cell r="L398">
            <v>160.41999999999999</v>
          </cell>
          <cell r="M398">
            <v>208.55</v>
          </cell>
        </row>
        <row r="399">
          <cell r="C399">
            <v>7001120046</v>
          </cell>
          <cell r="D399" t="str">
            <v>Argamassa mista de cimento, cal hidratada e areia sem peneirar no traço  1:3:8.</v>
          </cell>
          <cell r="E399" t="str">
            <v>M³</v>
          </cell>
          <cell r="F399">
            <v>0</v>
          </cell>
          <cell r="G399">
            <v>59.43</v>
          </cell>
          <cell r="H399">
            <v>229.25</v>
          </cell>
          <cell r="I399">
            <v>0</v>
          </cell>
          <cell r="J399">
            <v>0</v>
          </cell>
          <cell r="K399">
            <v>288.68</v>
          </cell>
          <cell r="L399">
            <v>288.68</v>
          </cell>
          <cell r="M399">
            <v>375.28</v>
          </cell>
        </row>
        <row r="400">
          <cell r="C400">
            <v>7001120047</v>
          </cell>
          <cell r="D400" t="str">
            <v>Argamassa mista no traço 1:3 de cal em pasta peneirada e pura e areia peneirada com adição de 100 kg de cimento.</v>
          </cell>
          <cell r="E400" t="str">
            <v>M³</v>
          </cell>
          <cell r="F400">
            <v>0</v>
          </cell>
          <cell r="G400">
            <v>231.3</v>
          </cell>
          <cell r="H400">
            <v>178.11</v>
          </cell>
          <cell r="I400">
            <v>0</v>
          </cell>
          <cell r="J400">
            <v>0</v>
          </cell>
          <cell r="K400">
            <v>409.41</v>
          </cell>
          <cell r="L400">
            <v>409.41</v>
          </cell>
          <cell r="M400">
            <v>532.23</v>
          </cell>
        </row>
        <row r="401">
          <cell r="C401">
            <v>7001120048</v>
          </cell>
          <cell r="D401" t="str">
            <v>Argamassa mista de cal hidratada e areia sem peneirar no traço 1:3 com adição de 100 kg de cimento.</v>
          </cell>
          <cell r="E401" t="str">
            <v>M³</v>
          </cell>
          <cell r="F401">
            <v>0</v>
          </cell>
          <cell r="G401">
            <v>59.43</v>
          </cell>
          <cell r="H401">
            <v>186.91</v>
          </cell>
          <cell r="I401">
            <v>0</v>
          </cell>
          <cell r="J401">
            <v>0</v>
          </cell>
          <cell r="K401">
            <v>246.34</v>
          </cell>
          <cell r="L401">
            <v>246.34</v>
          </cell>
          <cell r="M401">
            <v>320.24</v>
          </cell>
        </row>
        <row r="402">
          <cell r="C402">
            <v>7001120049</v>
          </cell>
          <cell r="D402" t="str">
            <v>Argamassa de cal em pasta peneirada e pura e areia média sem peneirar no traço 1:3.</v>
          </cell>
          <cell r="E402" t="str">
            <v>M³</v>
          </cell>
          <cell r="F402">
            <v>0</v>
          </cell>
          <cell r="G402">
            <v>86.06</v>
          </cell>
          <cell r="H402">
            <v>143.11000000000001</v>
          </cell>
          <cell r="I402">
            <v>0</v>
          </cell>
          <cell r="J402">
            <v>0</v>
          </cell>
          <cell r="K402">
            <v>229.17</v>
          </cell>
          <cell r="L402">
            <v>229.17</v>
          </cell>
          <cell r="M402">
            <v>297.92</v>
          </cell>
        </row>
        <row r="403">
          <cell r="C403">
            <v>7001120050</v>
          </cell>
          <cell r="D403" t="str">
            <v>Argamassa mista de cimento, cal hidratada  e areia sem peneirar no traço 1:3:10.</v>
          </cell>
          <cell r="E403" t="str">
            <v>M³</v>
          </cell>
          <cell r="F403">
            <v>0</v>
          </cell>
          <cell r="G403">
            <v>59.43</v>
          </cell>
          <cell r="H403">
            <v>192.45</v>
          </cell>
          <cell r="I403">
            <v>0</v>
          </cell>
          <cell r="J403">
            <v>0</v>
          </cell>
          <cell r="K403">
            <v>251.88</v>
          </cell>
          <cell r="L403">
            <v>251.88</v>
          </cell>
          <cell r="M403">
            <v>327.44</v>
          </cell>
        </row>
        <row r="404">
          <cell r="C404">
            <v>7001120051</v>
          </cell>
          <cell r="D404" t="str">
            <v>Argamassa mista de cimento, saibro e areia sem peneirar no traço 1:5:5.</v>
          </cell>
          <cell r="E404" t="str">
            <v>M³</v>
          </cell>
          <cell r="F404">
            <v>0</v>
          </cell>
          <cell r="G404">
            <v>59.43</v>
          </cell>
          <cell r="H404">
            <v>89.35</v>
          </cell>
          <cell r="I404">
            <v>0</v>
          </cell>
          <cell r="J404">
            <v>0</v>
          </cell>
          <cell r="K404">
            <v>148.78</v>
          </cell>
          <cell r="L404">
            <v>148.78</v>
          </cell>
          <cell r="M404">
            <v>193.41</v>
          </cell>
        </row>
        <row r="405">
          <cell r="C405">
            <v>7001120133</v>
          </cell>
          <cell r="D405" t="str">
            <v>Argamassa no traço 1:3 ( cimento e areia ).</v>
          </cell>
          <cell r="E405" t="str">
            <v>M²</v>
          </cell>
          <cell r="F405">
            <v>0</v>
          </cell>
          <cell r="G405">
            <v>3.81</v>
          </cell>
          <cell r="H405">
            <v>1.29</v>
          </cell>
          <cell r="I405">
            <v>0</v>
          </cell>
          <cell r="J405">
            <v>0</v>
          </cell>
          <cell r="K405">
            <v>5.0999999999999996</v>
          </cell>
          <cell r="L405">
            <v>5.0999999999999996</v>
          </cell>
          <cell r="M405">
            <v>6.63</v>
          </cell>
        </row>
        <row r="406">
          <cell r="C406">
            <v>7001120134</v>
          </cell>
          <cell r="D406" t="str">
            <v>Argamassa de cimento e areia sem peneirar no traço 1:6.</v>
          </cell>
          <cell r="E406" t="str">
            <v>M³</v>
          </cell>
          <cell r="F406">
            <v>0</v>
          </cell>
          <cell r="G406">
            <v>59.43</v>
          </cell>
          <cell r="H406">
            <v>129.34</v>
          </cell>
          <cell r="I406">
            <v>0</v>
          </cell>
          <cell r="J406">
            <v>0</v>
          </cell>
          <cell r="K406">
            <v>188.77</v>
          </cell>
          <cell r="L406">
            <v>188.77</v>
          </cell>
          <cell r="M406">
            <v>245.4</v>
          </cell>
        </row>
        <row r="407">
          <cell r="C407">
            <v>7001130099</v>
          </cell>
          <cell r="D407" t="str">
            <v>Reboco com argamassa de cal branca e areia de fingir peneirada no traço 1:2 com 5 mm de espessura</v>
          </cell>
          <cell r="E407" t="str">
            <v>M²</v>
          </cell>
          <cell r="G407">
            <v>8.26</v>
          </cell>
          <cell r="H407">
            <v>0.79</v>
          </cell>
          <cell r="K407">
            <v>9.0500000000000007</v>
          </cell>
          <cell r="L407">
            <v>9.0500000000000007</v>
          </cell>
          <cell r="M407">
            <v>11.77</v>
          </cell>
        </row>
        <row r="408">
          <cell r="C408">
            <v>7001120135</v>
          </cell>
          <cell r="D408" t="str">
            <v>Argamassa mista de cimento, saibro e areia sem peneirar no traço 1:3:3.</v>
          </cell>
          <cell r="E408" t="str">
            <v>M³</v>
          </cell>
          <cell r="F408">
            <v>0</v>
          </cell>
          <cell r="G408">
            <v>59.43</v>
          </cell>
          <cell r="H408">
            <v>153</v>
          </cell>
          <cell r="I408">
            <v>0</v>
          </cell>
          <cell r="J408">
            <v>0</v>
          </cell>
          <cell r="K408">
            <v>212.43</v>
          </cell>
          <cell r="L408">
            <v>212.43</v>
          </cell>
          <cell r="M408">
            <v>276.16000000000003</v>
          </cell>
        </row>
        <row r="409">
          <cell r="K409">
            <v>0</v>
          </cell>
        </row>
        <row r="410">
          <cell r="D410" t="str">
            <v>PENEIRAMENTO</v>
          </cell>
          <cell r="K410">
            <v>0</v>
          </cell>
        </row>
        <row r="411">
          <cell r="C411">
            <v>7001120053</v>
          </cell>
          <cell r="D411" t="str">
            <v>Areia fina peneirada.</v>
          </cell>
          <cell r="E411" t="str">
            <v>M³</v>
          </cell>
          <cell r="F411">
            <v>0</v>
          </cell>
          <cell r="G411">
            <v>142.63</v>
          </cell>
          <cell r="H411">
            <v>40.08</v>
          </cell>
          <cell r="I411">
            <v>0</v>
          </cell>
          <cell r="J411">
            <v>0</v>
          </cell>
          <cell r="K411">
            <v>182.71</v>
          </cell>
          <cell r="L411">
            <v>182.71</v>
          </cell>
          <cell r="M411">
            <v>237.52</v>
          </cell>
        </row>
        <row r="412">
          <cell r="C412">
            <v>7001120054</v>
          </cell>
          <cell r="D412" t="str">
            <v>Areia média peneirada.</v>
          </cell>
          <cell r="E412" t="str">
            <v>M³</v>
          </cell>
          <cell r="F412">
            <v>0</v>
          </cell>
          <cell r="G412">
            <v>142.63</v>
          </cell>
          <cell r="H412">
            <v>48.1</v>
          </cell>
          <cell r="I412">
            <v>0</v>
          </cell>
          <cell r="J412">
            <v>0</v>
          </cell>
          <cell r="K412">
            <v>190.73</v>
          </cell>
          <cell r="L412">
            <v>190.73</v>
          </cell>
          <cell r="M412">
            <v>247.95</v>
          </cell>
        </row>
        <row r="413">
          <cell r="C413">
            <v>7001120055</v>
          </cell>
          <cell r="D413" t="str">
            <v>Cal em pasta pura peneirado.</v>
          </cell>
          <cell r="E413" t="str">
            <v>M³</v>
          </cell>
          <cell r="F413">
            <v>0</v>
          </cell>
          <cell r="G413">
            <v>95.09</v>
          </cell>
          <cell r="H413">
            <v>242</v>
          </cell>
          <cell r="I413">
            <v>0</v>
          </cell>
          <cell r="J413">
            <v>0</v>
          </cell>
          <cell r="K413">
            <v>337.09</v>
          </cell>
          <cell r="L413">
            <v>337.09</v>
          </cell>
          <cell r="M413">
            <v>438.22</v>
          </cell>
        </row>
        <row r="414">
          <cell r="K414">
            <v>0</v>
          </cell>
        </row>
        <row r="415">
          <cell r="D415" t="str">
            <v>REVESTIMENTOS</v>
          </cell>
          <cell r="K415">
            <v>0</v>
          </cell>
        </row>
        <row r="416">
          <cell r="K416">
            <v>0</v>
          </cell>
        </row>
        <row r="417">
          <cell r="D417" t="str">
            <v>CHAPISCOS</v>
          </cell>
          <cell r="K417">
            <v>0</v>
          </cell>
        </row>
        <row r="418">
          <cell r="C418">
            <v>7001130001</v>
          </cell>
          <cell r="D418" t="str">
            <v>Revestimento de chapisco para parede interna ou externa, empregando argamassa  de cimento e areia média ou grossa sem peneirar no traço 1:3 com 6 mm de espessura.</v>
          </cell>
          <cell r="E418" t="str">
            <v>M²</v>
          </cell>
          <cell r="F418">
            <v>0</v>
          </cell>
          <cell r="G418">
            <v>3.83</v>
          </cell>
          <cell r="H418">
            <v>1.29</v>
          </cell>
          <cell r="I418">
            <v>0</v>
          </cell>
          <cell r="K418">
            <v>5.12</v>
          </cell>
          <cell r="L418">
            <v>5.12</v>
          </cell>
          <cell r="M418">
            <v>6.66</v>
          </cell>
        </row>
        <row r="419">
          <cell r="C419">
            <v>7001130002</v>
          </cell>
          <cell r="D419" t="str">
            <v>Revestimento de chapisco rústico grosso ( aparente ).</v>
          </cell>
          <cell r="E419" t="str">
            <v>M²</v>
          </cell>
          <cell r="F419">
            <v>0</v>
          </cell>
          <cell r="G419">
            <v>13.85</v>
          </cell>
          <cell r="H419">
            <v>2.73</v>
          </cell>
          <cell r="I419">
            <v>0</v>
          </cell>
          <cell r="J419">
            <v>0</v>
          </cell>
          <cell r="K419">
            <v>16.579999999999998</v>
          </cell>
          <cell r="L419">
            <v>16.579999999999998</v>
          </cell>
          <cell r="M419">
            <v>21.55</v>
          </cell>
        </row>
        <row r="420">
          <cell r="C420">
            <v>7001130100</v>
          </cell>
          <cell r="D420" t="str">
            <v>Revestimento de chapisco para parede interna ou externa, empregando argamassa  de cimento e areia média ou grossa sem peneirar no traço 1:5 com 6 mm de espessura.</v>
          </cell>
          <cell r="E420" t="str">
            <v>M²</v>
          </cell>
          <cell r="F420">
            <v>0</v>
          </cell>
          <cell r="G420">
            <v>3.83</v>
          </cell>
          <cell r="H420">
            <v>0.88</v>
          </cell>
          <cell r="I420">
            <v>0</v>
          </cell>
          <cell r="K420">
            <v>4.71</v>
          </cell>
          <cell r="L420">
            <v>4.71</v>
          </cell>
          <cell r="M420">
            <v>6.12</v>
          </cell>
        </row>
        <row r="421">
          <cell r="K421">
            <v>0</v>
          </cell>
        </row>
        <row r="422">
          <cell r="D422" t="str">
            <v>MASSA</v>
          </cell>
          <cell r="K422">
            <v>0</v>
          </cell>
        </row>
        <row r="423">
          <cell r="C423">
            <v>7001130003</v>
          </cell>
          <cell r="D423" t="str">
            <v>Revestimento de massa única.</v>
          </cell>
          <cell r="E423" t="str">
            <v>M²</v>
          </cell>
          <cell r="F423">
            <v>0</v>
          </cell>
          <cell r="G423">
            <v>17.41</v>
          </cell>
          <cell r="H423">
            <v>1.79</v>
          </cell>
          <cell r="I423">
            <v>0</v>
          </cell>
          <cell r="K423">
            <v>19.2</v>
          </cell>
          <cell r="L423">
            <v>19.2</v>
          </cell>
          <cell r="M423">
            <v>24.96</v>
          </cell>
        </row>
        <row r="424">
          <cell r="C424">
            <v>7001130004</v>
          </cell>
          <cell r="D424" t="str">
            <v>Revestimento de duas massas interna ( emboço e reboco ).</v>
          </cell>
          <cell r="E424" t="str">
            <v>M²</v>
          </cell>
          <cell r="F424">
            <v>0</v>
          </cell>
          <cell r="G424">
            <v>25.67</v>
          </cell>
          <cell r="H424">
            <v>3.85</v>
          </cell>
          <cell r="I424">
            <v>0</v>
          </cell>
          <cell r="K424">
            <v>29.52</v>
          </cell>
          <cell r="L424">
            <v>29.52</v>
          </cell>
          <cell r="M424">
            <v>38.380000000000003</v>
          </cell>
        </row>
        <row r="425">
          <cell r="C425">
            <v>7001130103</v>
          </cell>
          <cell r="D425" t="str">
            <v>Revestimento com argamassa de cimento e areia sem peneirar no traço 1:6 com 2 cm de espessura.</v>
          </cell>
          <cell r="E425" t="str">
            <v>M²</v>
          </cell>
          <cell r="F425">
            <v>0</v>
          </cell>
          <cell r="G425">
            <v>6.72</v>
          </cell>
          <cell r="H425">
            <v>2.59</v>
          </cell>
          <cell r="I425">
            <v>0</v>
          </cell>
          <cell r="K425">
            <v>9.31</v>
          </cell>
          <cell r="L425">
            <v>9.31</v>
          </cell>
          <cell r="M425">
            <v>12.1</v>
          </cell>
        </row>
        <row r="426">
          <cell r="C426">
            <v>7001130101</v>
          </cell>
          <cell r="D426" t="str">
            <v>Revestimento com argamassa de cimento e areia sem peneirar no traço 1:6 com 5 cm de espessura</v>
          </cell>
          <cell r="E426" t="str">
            <v>M²</v>
          </cell>
          <cell r="F426">
            <v>0</v>
          </cell>
          <cell r="G426">
            <v>5.65</v>
          </cell>
          <cell r="H426">
            <v>6.47</v>
          </cell>
          <cell r="I426">
            <v>0</v>
          </cell>
          <cell r="K426">
            <v>12.12</v>
          </cell>
          <cell r="L426">
            <v>12.12</v>
          </cell>
          <cell r="M426">
            <v>15.76</v>
          </cell>
        </row>
        <row r="427">
          <cell r="C427">
            <v>7001130102</v>
          </cell>
          <cell r="D427" t="str">
            <v>Revestimento de duas massas externa ( emboço e reboco ).</v>
          </cell>
          <cell r="E427" t="str">
            <v>M²</v>
          </cell>
          <cell r="F427">
            <v>0</v>
          </cell>
          <cell r="G427">
            <v>25.67</v>
          </cell>
          <cell r="H427">
            <v>3.85</v>
          </cell>
          <cell r="I427">
            <v>0</v>
          </cell>
          <cell r="K427">
            <v>29.52</v>
          </cell>
          <cell r="L427">
            <v>29.52</v>
          </cell>
          <cell r="M427">
            <v>38.380000000000003</v>
          </cell>
        </row>
        <row r="428">
          <cell r="F428">
            <v>38.379974365234375</v>
          </cell>
          <cell r="K428">
            <v>0</v>
          </cell>
        </row>
        <row r="429">
          <cell r="D429" t="str">
            <v>CIMENTADO</v>
          </cell>
          <cell r="K429">
            <v>0</v>
          </cell>
        </row>
        <row r="430">
          <cell r="C430">
            <v>7001130005</v>
          </cell>
          <cell r="D430" t="str">
            <v>Revestimento cimentado com argamassa de cimento e areia no traço 1:3.</v>
          </cell>
          <cell r="E430" t="str">
            <v>M²</v>
          </cell>
          <cell r="F430">
            <v>0</v>
          </cell>
          <cell r="G430">
            <v>17.41</v>
          </cell>
          <cell r="H430">
            <v>4.3</v>
          </cell>
          <cell r="I430">
            <v>0</v>
          </cell>
          <cell r="K430">
            <v>21.71</v>
          </cell>
          <cell r="L430">
            <v>21.71</v>
          </cell>
          <cell r="M430">
            <v>28.22</v>
          </cell>
        </row>
        <row r="431">
          <cell r="K431">
            <v>0</v>
          </cell>
        </row>
        <row r="432">
          <cell r="D432" t="str">
            <v>IMPERMEABILIZAÇÃO</v>
          </cell>
          <cell r="K432">
            <v>0</v>
          </cell>
        </row>
        <row r="433">
          <cell r="C433">
            <v>7001130006</v>
          </cell>
          <cell r="D433" t="str">
            <v>Impermeabilização com argamassa de cimento e areia no traço 1:3 com aditivo impermeabilizante.</v>
          </cell>
          <cell r="E433" t="str">
            <v>M²</v>
          </cell>
          <cell r="F433">
            <v>0</v>
          </cell>
          <cell r="G433">
            <v>17.43</v>
          </cell>
          <cell r="H433">
            <v>11.46</v>
          </cell>
          <cell r="I433">
            <v>0</v>
          </cell>
          <cell r="K433">
            <v>28.89</v>
          </cell>
          <cell r="L433">
            <v>28.89</v>
          </cell>
          <cell r="M433">
            <v>37.56</v>
          </cell>
        </row>
        <row r="434">
          <cell r="C434">
            <v>7001130007</v>
          </cell>
          <cell r="D434" t="str">
            <v>Impermeabilização com  aplicação de tinta asfáltica para concreto, alvenaria, metais e madeiras ( igol a, neutrol, ou similar ) em duas demãos.</v>
          </cell>
          <cell r="E434" t="str">
            <v>M²</v>
          </cell>
          <cell r="F434">
            <v>0</v>
          </cell>
          <cell r="G434">
            <v>1.59</v>
          </cell>
          <cell r="H434">
            <v>4.55</v>
          </cell>
          <cell r="I434">
            <v>0</v>
          </cell>
          <cell r="J434">
            <v>0</v>
          </cell>
          <cell r="K434">
            <v>6.14</v>
          </cell>
          <cell r="L434">
            <v>6.14</v>
          </cell>
          <cell r="M434">
            <v>7.98</v>
          </cell>
        </row>
        <row r="435">
          <cell r="K435">
            <v>0</v>
          </cell>
        </row>
        <row r="436">
          <cell r="D436" t="str">
            <v>AZULEJO</v>
          </cell>
          <cell r="K436">
            <v>0</v>
          </cell>
        </row>
        <row r="437">
          <cell r="C437">
            <v>7001130008</v>
          </cell>
          <cell r="D437" t="str">
            <v>Revestimento de azulejo tipo A - (15 x 15) cm com emboço.</v>
          </cell>
          <cell r="E437" t="str">
            <v>M²</v>
          </cell>
          <cell r="F437">
            <v>0</v>
          </cell>
          <cell r="G437">
            <v>21.15</v>
          </cell>
          <cell r="H437">
            <v>22.95</v>
          </cell>
          <cell r="I437">
            <v>0</v>
          </cell>
          <cell r="K437">
            <v>44.1</v>
          </cell>
          <cell r="L437">
            <v>44.1</v>
          </cell>
          <cell r="M437">
            <v>57.33</v>
          </cell>
        </row>
        <row r="438">
          <cell r="K438">
            <v>0</v>
          </cell>
        </row>
        <row r="439">
          <cell r="D439" t="str">
            <v>COMBOGÓS</v>
          </cell>
          <cell r="K439">
            <v>0</v>
          </cell>
        </row>
        <row r="440">
          <cell r="C440">
            <v>7001130009</v>
          </cell>
          <cell r="D440" t="str">
            <v>Combogós de cimento prensado de ( 40 x 40 ) cm.</v>
          </cell>
          <cell r="E440" t="str">
            <v>M²</v>
          </cell>
          <cell r="F440">
            <v>0</v>
          </cell>
          <cell r="G440">
            <v>25.22</v>
          </cell>
          <cell r="H440">
            <v>20.92</v>
          </cell>
          <cell r="I440">
            <v>0</v>
          </cell>
          <cell r="J440">
            <v>0</v>
          </cell>
          <cell r="K440">
            <v>46.14</v>
          </cell>
          <cell r="L440">
            <v>46.14</v>
          </cell>
          <cell r="M440">
            <v>59.98</v>
          </cell>
        </row>
        <row r="441">
          <cell r="C441">
            <v>7001130010</v>
          </cell>
          <cell r="D441" t="str">
            <v>Combogós cerâmicos de ( 30 x 30 ) cm.</v>
          </cell>
          <cell r="E441" t="str">
            <v>M²</v>
          </cell>
          <cell r="F441">
            <v>0</v>
          </cell>
          <cell r="G441">
            <v>26.25</v>
          </cell>
          <cell r="H441">
            <v>21.49</v>
          </cell>
          <cell r="I441">
            <v>0</v>
          </cell>
          <cell r="J441">
            <v>0</v>
          </cell>
          <cell r="K441">
            <v>47.74</v>
          </cell>
          <cell r="L441">
            <v>47.74</v>
          </cell>
          <cell r="M441">
            <v>62.06</v>
          </cell>
        </row>
        <row r="442">
          <cell r="K442">
            <v>0</v>
          </cell>
        </row>
        <row r="443">
          <cell r="D443" t="str">
            <v>PORTAS</v>
          </cell>
          <cell r="K443">
            <v>0</v>
          </cell>
        </row>
        <row r="444">
          <cell r="C444">
            <v>7001140001</v>
          </cell>
          <cell r="D444" t="str">
            <v>Fornecimento e assentamento de  porta interna semi-oca em copaiba, inclusive grade, guarnições e ferragens.</v>
          </cell>
          <cell r="E444" t="str">
            <v>M²</v>
          </cell>
          <cell r="F444">
            <v>0</v>
          </cell>
          <cell r="G444">
            <v>71.33</v>
          </cell>
          <cell r="H444">
            <v>87.21</v>
          </cell>
          <cell r="I444">
            <v>0</v>
          </cell>
          <cell r="J444">
            <v>0</v>
          </cell>
          <cell r="K444">
            <v>158.54</v>
          </cell>
          <cell r="L444">
            <v>158.54</v>
          </cell>
          <cell r="M444">
            <v>206.1</v>
          </cell>
        </row>
        <row r="445">
          <cell r="C445">
            <v>7001140002</v>
          </cell>
          <cell r="D445" t="str">
            <v>Fornecimento e assentamento de porta externa em madeira de lei, com grade, guarnições e ferragens.</v>
          </cell>
          <cell r="E445" t="str">
            <v>M²</v>
          </cell>
          <cell r="F445">
            <v>0</v>
          </cell>
          <cell r="G445">
            <v>71.33</v>
          </cell>
          <cell r="H445">
            <v>131.16</v>
          </cell>
          <cell r="I445">
            <v>0</v>
          </cell>
          <cell r="J445">
            <v>0</v>
          </cell>
          <cell r="K445">
            <v>202.49</v>
          </cell>
          <cell r="L445">
            <v>202.49</v>
          </cell>
          <cell r="M445">
            <v>263.24</v>
          </cell>
        </row>
        <row r="446">
          <cell r="K446">
            <v>0</v>
          </cell>
        </row>
        <row r="447">
          <cell r="D447" t="str">
            <v>JANELAS</v>
          </cell>
          <cell r="K447">
            <v>0</v>
          </cell>
        </row>
        <row r="448">
          <cell r="C448">
            <v>7001140003</v>
          </cell>
          <cell r="D448" t="str">
            <v>Esquadria de madeira para janelas de abrir ou correr, com venezianas, vidros 4mm ferragens, inclusive fornecimento e assentamento.</v>
          </cell>
          <cell r="E448" t="str">
            <v>M²</v>
          </cell>
          <cell r="F448">
            <v>0</v>
          </cell>
          <cell r="G448">
            <v>81.709999999999994</v>
          </cell>
          <cell r="H448">
            <v>207.6</v>
          </cell>
          <cell r="I448">
            <v>0</v>
          </cell>
          <cell r="J448">
            <v>0</v>
          </cell>
          <cell r="K448">
            <v>289.31</v>
          </cell>
          <cell r="L448">
            <v>289.31</v>
          </cell>
          <cell r="M448">
            <v>376.1</v>
          </cell>
        </row>
        <row r="449">
          <cell r="C449">
            <v>7001140004</v>
          </cell>
          <cell r="D449" t="str">
            <v>Esquadria de madeira para janelas de abrir ou correr, sem venezianas, vidros 4mm, ferragens, inclusive fornecimento e assentamento.</v>
          </cell>
          <cell r="E449" t="str">
            <v>M²</v>
          </cell>
          <cell r="F449">
            <v>0</v>
          </cell>
          <cell r="G449">
            <v>81.709999999999994</v>
          </cell>
          <cell r="H449">
            <v>202.43</v>
          </cell>
          <cell r="I449">
            <v>0</v>
          </cell>
          <cell r="J449">
            <v>0</v>
          </cell>
          <cell r="K449">
            <v>284.14</v>
          </cell>
          <cell r="L449">
            <v>284.14</v>
          </cell>
          <cell r="M449">
            <v>369.38</v>
          </cell>
        </row>
        <row r="450">
          <cell r="C450">
            <v>7001140005</v>
          </cell>
          <cell r="D450" t="str">
            <v>Esquadria de aluminio anodizado para janelas tipo caixilhos de correr, com bandeira basculantes, vidros, inclusive fornecido e assentamento.</v>
          </cell>
          <cell r="E450" t="str">
            <v>M²</v>
          </cell>
          <cell r="F450">
            <v>0</v>
          </cell>
          <cell r="G450">
            <v>17.809999999999999</v>
          </cell>
          <cell r="H450">
            <v>333.91</v>
          </cell>
          <cell r="I450">
            <v>0</v>
          </cell>
          <cell r="J450">
            <v>0</v>
          </cell>
          <cell r="K450">
            <v>351.72</v>
          </cell>
          <cell r="L450">
            <v>351.72</v>
          </cell>
          <cell r="M450">
            <v>457.24</v>
          </cell>
        </row>
        <row r="451">
          <cell r="C451">
            <v>7001140006</v>
          </cell>
          <cell r="D451" t="str">
            <v>Esquadrias de ferro tipo basculante com vidros fantasia com fornecimento e assentamento.</v>
          </cell>
          <cell r="E451" t="str">
            <v>M²</v>
          </cell>
          <cell r="F451">
            <v>0</v>
          </cell>
          <cell r="G451">
            <v>25.71</v>
          </cell>
          <cell r="H451">
            <v>250.61</v>
          </cell>
          <cell r="I451">
            <v>0</v>
          </cell>
          <cell r="J451">
            <v>0</v>
          </cell>
          <cell r="K451">
            <v>276.32</v>
          </cell>
          <cell r="L451">
            <v>276.32</v>
          </cell>
          <cell r="M451">
            <v>359.22</v>
          </cell>
        </row>
        <row r="452">
          <cell r="K452">
            <v>0</v>
          </cell>
        </row>
        <row r="453">
          <cell r="D453" t="str">
            <v>VIDROS</v>
          </cell>
          <cell r="K453">
            <v>0</v>
          </cell>
        </row>
        <row r="454">
          <cell r="C454">
            <v>7001140007</v>
          </cell>
          <cell r="D454" t="str">
            <v>Vidros de 3 mm colocado.</v>
          </cell>
          <cell r="E454" t="str">
            <v>M²</v>
          </cell>
          <cell r="F454">
            <v>0</v>
          </cell>
          <cell r="G454">
            <v>18.010000000000002</v>
          </cell>
          <cell r="H454">
            <v>40.31</v>
          </cell>
          <cell r="I454">
            <v>0</v>
          </cell>
          <cell r="J454">
            <v>0</v>
          </cell>
          <cell r="K454">
            <v>58.32</v>
          </cell>
          <cell r="L454">
            <v>58.32</v>
          </cell>
          <cell r="M454">
            <v>75.819999999999993</v>
          </cell>
        </row>
        <row r="455">
          <cell r="C455">
            <v>7001140008</v>
          </cell>
          <cell r="D455" t="str">
            <v>Vidros de 4 mm colocado.</v>
          </cell>
          <cell r="E455" t="str">
            <v>M²</v>
          </cell>
          <cell r="F455">
            <v>0</v>
          </cell>
          <cell r="G455">
            <v>18.010000000000002</v>
          </cell>
          <cell r="H455">
            <v>52.33</v>
          </cell>
          <cell r="I455">
            <v>0</v>
          </cell>
          <cell r="J455">
            <v>0</v>
          </cell>
          <cell r="K455">
            <v>70.34</v>
          </cell>
          <cell r="L455">
            <v>70.34</v>
          </cell>
          <cell r="M455">
            <v>91.44</v>
          </cell>
        </row>
        <row r="456">
          <cell r="C456">
            <v>7001140009</v>
          </cell>
          <cell r="D456" t="str">
            <v>Vidros fantasia colocado.</v>
          </cell>
          <cell r="E456" t="str">
            <v>M²</v>
          </cell>
          <cell r="F456">
            <v>0</v>
          </cell>
          <cell r="G456">
            <v>18.010000000000002</v>
          </cell>
          <cell r="H456">
            <v>33.67</v>
          </cell>
          <cell r="I456">
            <v>0</v>
          </cell>
          <cell r="J456">
            <v>0</v>
          </cell>
          <cell r="K456">
            <v>51.68</v>
          </cell>
          <cell r="L456">
            <v>51.68</v>
          </cell>
          <cell r="M456">
            <v>67.180000000000007</v>
          </cell>
        </row>
        <row r="457">
          <cell r="K457">
            <v>0</v>
          </cell>
        </row>
        <row r="458">
          <cell r="D458" t="str">
            <v>PISOS</v>
          </cell>
          <cell r="K458">
            <v>0</v>
          </cell>
        </row>
        <row r="459">
          <cell r="K459">
            <v>0</v>
          </cell>
        </row>
        <row r="460">
          <cell r="D460" t="str">
            <v>PISOS CIMENTADOS</v>
          </cell>
          <cell r="K460">
            <v>0</v>
          </cell>
        </row>
        <row r="461">
          <cell r="C461">
            <v>7001150001</v>
          </cell>
          <cell r="D461" t="str">
            <v>Piso de cimento.</v>
          </cell>
          <cell r="E461" t="str">
            <v>M²</v>
          </cell>
          <cell r="F461">
            <v>0</v>
          </cell>
          <cell r="G461">
            <v>13.65</v>
          </cell>
          <cell r="H461">
            <v>5.38</v>
          </cell>
          <cell r="I461">
            <v>0</v>
          </cell>
          <cell r="K461">
            <v>19.03</v>
          </cell>
          <cell r="L461">
            <v>19.03</v>
          </cell>
          <cell r="M461">
            <v>24.74</v>
          </cell>
        </row>
        <row r="462">
          <cell r="C462">
            <v>7001150002</v>
          </cell>
          <cell r="D462" t="str">
            <v>Piso de cimento com juntas de vidro.</v>
          </cell>
          <cell r="E462" t="str">
            <v>M²</v>
          </cell>
          <cell r="F462">
            <v>0</v>
          </cell>
          <cell r="G462">
            <v>16.22</v>
          </cell>
          <cell r="H462">
            <v>6.33</v>
          </cell>
          <cell r="I462">
            <v>0</v>
          </cell>
          <cell r="K462">
            <v>22.55</v>
          </cell>
          <cell r="L462">
            <v>22.55</v>
          </cell>
          <cell r="M462">
            <v>29.32</v>
          </cell>
        </row>
        <row r="463">
          <cell r="C463">
            <v>7001150003</v>
          </cell>
          <cell r="D463" t="str">
            <v>Piso de cimento com juntas de madeira.</v>
          </cell>
          <cell r="E463" t="str">
            <v>M²</v>
          </cell>
          <cell r="F463">
            <v>0</v>
          </cell>
          <cell r="G463">
            <v>16.22</v>
          </cell>
          <cell r="H463">
            <v>11.43</v>
          </cell>
          <cell r="I463">
            <v>0</v>
          </cell>
          <cell r="K463">
            <v>27.65</v>
          </cell>
          <cell r="L463">
            <v>27.65</v>
          </cell>
          <cell r="M463">
            <v>35.950000000000003</v>
          </cell>
        </row>
        <row r="464">
          <cell r="C464">
            <v>7001150004</v>
          </cell>
          <cell r="D464" t="str">
            <v>Lastro de piso com 10 cm de espessura em concreto no traço 1:4:8.</v>
          </cell>
          <cell r="E464" t="str">
            <v>M²</v>
          </cell>
          <cell r="F464">
            <v>0.12</v>
          </cell>
          <cell r="G464">
            <v>18.61</v>
          </cell>
          <cell r="H464">
            <v>16.27</v>
          </cell>
          <cell r="I464">
            <v>0</v>
          </cell>
          <cell r="K464">
            <v>35</v>
          </cell>
          <cell r="L464">
            <v>35</v>
          </cell>
          <cell r="M464">
            <v>45.5</v>
          </cell>
        </row>
        <row r="465">
          <cell r="C465">
            <v>7001150005</v>
          </cell>
          <cell r="D465" t="str">
            <v>Lastro de piso com utilização de aditivo impermeabilizante,com 10 cm de espessura em concreto no traço 1:4:8.</v>
          </cell>
          <cell r="E465" t="str">
            <v>M²</v>
          </cell>
          <cell r="F465">
            <v>0.12</v>
          </cell>
          <cell r="G465">
            <v>18.61</v>
          </cell>
          <cell r="H465">
            <v>20.2</v>
          </cell>
          <cell r="I465">
            <v>0</v>
          </cell>
          <cell r="K465">
            <v>38.93</v>
          </cell>
          <cell r="L465">
            <v>38.93</v>
          </cell>
          <cell r="M465">
            <v>50.61</v>
          </cell>
        </row>
        <row r="466">
          <cell r="C466">
            <v>7001150006</v>
          </cell>
          <cell r="D466" t="str">
            <v>Lastro de piso com 5 cm de espessura em concreto no traço 1:4:8.</v>
          </cell>
          <cell r="E466" t="str">
            <v>M²</v>
          </cell>
          <cell r="F466">
            <v>0.06</v>
          </cell>
          <cell r="G466">
            <v>9.31</v>
          </cell>
          <cell r="H466">
            <v>8.1300000000000008</v>
          </cell>
          <cell r="I466">
            <v>0</v>
          </cell>
          <cell r="K466">
            <v>17.5</v>
          </cell>
          <cell r="L466">
            <v>17.5</v>
          </cell>
          <cell r="M466">
            <v>22.75</v>
          </cell>
        </row>
        <row r="467">
          <cell r="C467">
            <v>7001150007</v>
          </cell>
          <cell r="D467" t="str">
            <v>Lastro de piso com utilização de aditivo impermeabilizante, com 5 cm de espessura em concreto no traço 1:4:8.</v>
          </cell>
          <cell r="E467" t="str">
            <v>M²</v>
          </cell>
          <cell r="F467">
            <v>0.06</v>
          </cell>
          <cell r="G467">
            <v>9.31</v>
          </cell>
          <cell r="H467">
            <v>10.09</v>
          </cell>
          <cell r="I467">
            <v>0</v>
          </cell>
          <cell r="K467">
            <v>19.46</v>
          </cell>
          <cell r="L467">
            <v>19.46</v>
          </cell>
          <cell r="M467">
            <v>25.3</v>
          </cell>
        </row>
        <row r="468">
          <cell r="C468">
            <v>7001150008</v>
          </cell>
          <cell r="D468" t="str">
            <v>Regularização de contra piso para revestimento de pisos empregando argamassa de cimento e areia no traço 1:4, com 3 cm de espessura.</v>
          </cell>
          <cell r="E468" t="str">
            <v>M²</v>
          </cell>
          <cell r="F468">
            <v>0</v>
          </cell>
          <cell r="G468">
            <v>12.17</v>
          </cell>
          <cell r="H468">
            <v>4.82</v>
          </cell>
          <cell r="I468">
            <v>0</v>
          </cell>
          <cell r="J468">
            <v>0</v>
          </cell>
          <cell r="K468">
            <v>16.989999999999998</v>
          </cell>
          <cell r="L468">
            <v>16.989999999999998</v>
          </cell>
          <cell r="M468">
            <v>22.09</v>
          </cell>
        </row>
        <row r="469">
          <cell r="K469">
            <v>0</v>
          </cell>
        </row>
        <row r="470">
          <cell r="D470" t="str">
            <v>PISOS EM CERÂMICA</v>
          </cell>
          <cell r="K470">
            <v>0</v>
          </cell>
        </row>
        <row r="471">
          <cell r="C471">
            <v>7001150009</v>
          </cell>
          <cell r="D471" t="str">
            <v>Piso em cerâmica de (20 x 20) cm eliane, cecrisa, ou similar, tipo A.</v>
          </cell>
          <cell r="E471" t="str">
            <v>M²</v>
          </cell>
          <cell r="F471">
            <v>0</v>
          </cell>
          <cell r="G471">
            <v>20.79</v>
          </cell>
          <cell r="H471">
            <v>21.27</v>
          </cell>
          <cell r="I471">
            <v>0</v>
          </cell>
          <cell r="K471">
            <v>42.06</v>
          </cell>
          <cell r="L471">
            <v>42.06</v>
          </cell>
          <cell r="M471">
            <v>54.68</v>
          </cell>
        </row>
        <row r="472">
          <cell r="C472">
            <v>7001150010</v>
          </cell>
          <cell r="D472" t="str">
            <v>Piso de ladrilho hidráulico.</v>
          </cell>
          <cell r="E472" t="str">
            <v>M²</v>
          </cell>
          <cell r="F472">
            <v>0</v>
          </cell>
          <cell r="G472">
            <v>20.79</v>
          </cell>
          <cell r="H472">
            <v>21.11</v>
          </cell>
          <cell r="I472">
            <v>0</v>
          </cell>
          <cell r="K472">
            <v>41.9</v>
          </cell>
          <cell r="L472">
            <v>41.9</v>
          </cell>
          <cell r="M472">
            <v>54.47</v>
          </cell>
        </row>
        <row r="473">
          <cell r="K473">
            <v>0</v>
          </cell>
        </row>
        <row r="474">
          <cell r="D474" t="str">
            <v>PISO DE CONCRETO</v>
          </cell>
          <cell r="K474">
            <v>0</v>
          </cell>
        </row>
        <row r="475">
          <cell r="C475">
            <v>7001150011</v>
          </cell>
          <cell r="D475" t="str">
            <v>Piso rústico de concreto ripado.</v>
          </cell>
          <cell r="E475" t="str">
            <v>M²</v>
          </cell>
          <cell r="F475">
            <v>0.12</v>
          </cell>
          <cell r="G475">
            <v>8.7100000000000009</v>
          </cell>
          <cell r="H475">
            <v>16.27</v>
          </cell>
          <cell r="I475">
            <v>0</v>
          </cell>
          <cell r="K475">
            <v>25.1</v>
          </cell>
          <cell r="L475">
            <v>25.1</v>
          </cell>
          <cell r="M475">
            <v>32.630000000000003</v>
          </cell>
        </row>
        <row r="476">
          <cell r="K476">
            <v>0</v>
          </cell>
        </row>
        <row r="477">
          <cell r="D477" t="str">
            <v>PINTURAS</v>
          </cell>
          <cell r="K477">
            <v>0</v>
          </cell>
        </row>
        <row r="478">
          <cell r="K478">
            <v>0</v>
          </cell>
        </row>
        <row r="479">
          <cell r="D479" t="str">
            <v>CAIAÇÕES</v>
          </cell>
          <cell r="K479">
            <v>0</v>
          </cell>
        </row>
        <row r="480">
          <cell r="C480">
            <v>7001160001</v>
          </cell>
          <cell r="D480" t="str">
            <v>Caiação em parede interna executada em tres demãos.</v>
          </cell>
          <cell r="E480" t="str">
            <v>M²</v>
          </cell>
          <cell r="F480">
            <v>0</v>
          </cell>
          <cell r="G480">
            <v>2.46</v>
          </cell>
          <cell r="H480">
            <v>0.46</v>
          </cell>
          <cell r="I480">
            <v>0</v>
          </cell>
          <cell r="J480">
            <v>0</v>
          </cell>
          <cell r="K480">
            <v>2.92</v>
          </cell>
          <cell r="L480">
            <v>2.92</v>
          </cell>
          <cell r="M480">
            <v>3.8</v>
          </cell>
        </row>
        <row r="481">
          <cell r="C481">
            <v>7001160002</v>
          </cell>
          <cell r="D481" t="str">
            <v>Caiação em parede externa executada em tres demãos.</v>
          </cell>
          <cell r="E481" t="str">
            <v>M²</v>
          </cell>
          <cell r="F481">
            <v>0</v>
          </cell>
          <cell r="G481">
            <v>3.24</v>
          </cell>
          <cell r="H481">
            <v>0.46</v>
          </cell>
          <cell r="I481">
            <v>0</v>
          </cell>
          <cell r="J481">
            <v>0</v>
          </cell>
          <cell r="K481">
            <v>3.7</v>
          </cell>
          <cell r="L481">
            <v>3.7</v>
          </cell>
          <cell r="M481">
            <v>4.8099999999999996</v>
          </cell>
        </row>
        <row r="482">
          <cell r="K482">
            <v>0</v>
          </cell>
        </row>
        <row r="483">
          <cell r="D483" t="str">
            <v>TINTA LÁTEX SEM EMASSAMENTO</v>
          </cell>
          <cell r="K483">
            <v>0</v>
          </cell>
        </row>
        <row r="484">
          <cell r="C484">
            <v>7001160003</v>
          </cell>
          <cell r="D484" t="str">
            <v>Pintura de parede interna com tinta látex a base PVA em duas demãos sem emassamento.</v>
          </cell>
          <cell r="E484" t="str">
            <v>M²</v>
          </cell>
          <cell r="F484">
            <v>0</v>
          </cell>
          <cell r="G484">
            <v>5.24</v>
          </cell>
          <cell r="H484">
            <v>1.52</v>
          </cell>
          <cell r="I484">
            <v>0</v>
          </cell>
          <cell r="J484">
            <v>0</v>
          </cell>
          <cell r="K484">
            <v>6.76</v>
          </cell>
          <cell r="L484">
            <v>6.76</v>
          </cell>
          <cell r="M484">
            <v>8.7899999999999991</v>
          </cell>
        </row>
        <row r="485">
          <cell r="C485">
            <v>7001160004</v>
          </cell>
          <cell r="D485" t="str">
            <v>Pintura de parede externa com tinta látex a base PVA em duas demãos sem emassamento.</v>
          </cell>
          <cell r="E485" t="str">
            <v>M²</v>
          </cell>
          <cell r="F485">
            <v>0</v>
          </cell>
          <cell r="G485">
            <v>5.24</v>
          </cell>
          <cell r="H485">
            <v>3.52</v>
          </cell>
          <cell r="I485">
            <v>0</v>
          </cell>
          <cell r="J485">
            <v>0</v>
          </cell>
          <cell r="K485">
            <v>8.76</v>
          </cell>
          <cell r="L485">
            <v>8.76</v>
          </cell>
          <cell r="M485">
            <v>11.39</v>
          </cell>
        </row>
        <row r="486">
          <cell r="C486">
            <v>7001160005</v>
          </cell>
          <cell r="D486" t="str">
            <v>Pintura super concretina.</v>
          </cell>
          <cell r="E486" t="str">
            <v>M²</v>
          </cell>
          <cell r="F486">
            <v>0</v>
          </cell>
          <cell r="G486">
            <v>6.33</v>
          </cell>
          <cell r="H486">
            <v>2.63</v>
          </cell>
          <cell r="I486">
            <v>0</v>
          </cell>
          <cell r="J486">
            <v>0</v>
          </cell>
          <cell r="K486">
            <v>8.9600000000000009</v>
          </cell>
          <cell r="L486">
            <v>8.9600000000000009</v>
          </cell>
          <cell r="M486">
            <v>11.65</v>
          </cell>
        </row>
        <row r="487">
          <cell r="K487">
            <v>0</v>
          </cell>
        </row>
        <row r="488">
          <cell r="D488" t="str">
            <v>TINTA LÁTEX COM EMASSAMENTO</v>
          </cell>
          <cell r="K488">
            <v>0</v>
          </cell>
        </row>
        <row r="489">
          <cell r="C489">
            <v>7001160006</v>
          </cell>
          <cell r="D489" t="str">
            <v>Pintura de parede interna com tinta látex a base de PVA com duas demãos contendo emassamento.</v>
          </cell>
          <cell r="E489" t="str">
            <v>M²</v>
          </cell>
          <cell r="F489">
            <v>0</v>
          </cell>
          <cell r="G489">
            <v>8.8000000000000007</v>
          </cell>
          <cell r="H489">
            <v>2.99</v>
          </cell>
          <cell r="I489">
            <v>0</v>
          </cell>
          <cell r="K489">
            <v>11.79</v>
          </cell>
          <cell r="L489">
            <v>11.79</v>
          </cell>
          <cell r="M489">
            <v>15.33</v>
          </cell>
        </row>
        <row r="490">
          <cell r="C490">
            <v>7001160007</v>
          </cell>
          <cell r="D490" t="str">
            <v>Pintura de parede externa com tinta látex acrilica em duas demãos contendo emassamento.</v>
          </cell>
          <cell r="E490" t="str">
            <v>M²</v>
          </cell>
          <cell r="F490">
            <v>0</v>
          </cell>
          <cell r="G490">
            <v>9.5</v>
          </cell>
          <cell r="H490">
            <v>6.96</v>
          </cell>
          <cell r="I490">
            <v>0</v>
          </cell>
          <cell r="K490">
            <v>16.46</v>
          </cell>
          <cell r="L490">
            <v>16.46</v>
          </cell>
          <cell r="M490">
            <v>21.4</v>
          </cell>
        </row>
        <row r="491">
          <cell r="K491">
            <v>0</v>
          </cell>
        </row>
        <row r="492">
          <cell r="D492" t="str">
            <v>EM ESMALTE SINTÉTICO</v>
          </cell>
          <cell r="K492">
            <v>0</v>
          </cell>
        </row>
        <row r="493">
          <cell r="C493">
            <v>7001160008</v>
          </cell>
          <cell r="D493" t="str">
            <v>Pintura a esmalte sintético em duas demãos, sobre esquadria de madeira inclusive aparelhamento, emassamento e lixamento.</v>
          </cell>
          <cell r="E493" t="str">
            <v>M²</v>
          </cell>
          <cell r="F493">
            <v>0</v>
          </cell>
          <cell r="G493">
            <v>9.8000000000000007</v>
          </cell>
          <cell r="H493">
            <v>7.88</v>
          </cell>
          <cell r="I493">
            <v>0</v>
          </cell>
          <cell r="J493">
            <v>0</v>
          </cell>
          <cell r="K493">
            <v>17.68</v>
          </cell>
          <cell r="L493">
            <v>17.68</v>
          </cell>
          <cell r="M493">
            <v>22.98</v>
          </cell>
        </row>
        <row r="494">
          <cell r="C494">
            <v>7001160009</v>
          </cell>
          <cell r="D494" t="str">
            <v>Pintura a esmalte sintético em duas demãos, sobre esquadrias de ferro inclusive lixamento e aplicação de primer.</v>
          </cell>
          <cell r="E494" t="str">
            <v>M²</v>
          </cell>
          <cell r="F494">
            <v>0</v>
          </cell>
          <cell r="G494">
            <v>11.08</v>
          </cell>
          <cell r="H494">
            <v>3.43</v>
          </cell>
          <cell r="I494">
            <v>0</v>
          </cell>
          <cell r="J494">
            <v>0</v>
          </cell>
          <cell r="K494">
            <v>14.51</v>
          </cell>
          <cell r="L494">
            <v>14.51</v>
          </cell>
          <cell r="M494">
            <v>18.86</v>
          </cell>
        </row>
        <row r="495">
          <cell r="C495">
            <v>7001160010</v>
          </cell>
          <cell r="D495" t="str">
            <v>Pintura a esmalte sintético em duas demãos, sobre superfícies metálicas, inclusive lixamento.</v>
          </cell>
          <cell r="E495" t="str">
            <v>M²</v>
          </cell>
          <cell r="F495">
            <v>0</v>
          </cell>
          <cell r="G495">
            <v>4.3499999999999996</v>
          </cell>
          <cell r="H495">
            <v>2.5499999999999998</v>
          </cell>
          <cell r="I495">
            <v>0</v>
          </cell>
          <cell r="J495">
            <v>0</v>
          </cell>
          <cell r="K495">
            <v>6.9</v>
          </cell>
          <cell r="L495">
            <v>6.9</v>
          </cell>
          <cell r="M495">
            <v>8.9700000000000006</v>
          </cell>
        </row>
        <row r="496">
          <cell r="K496">
            <v>0</v>
          </cell>
        </row>
        <row r="497">
          <cell r="D497" t="str">
            <v>EMASSAMENTO</v>
          </cell>
          <cell r="K497">
            <v>0</v>
          </cell>
        </row>
        <row r="498">
          <cell r="C498">
            <v>7001160011</v>
          </cell>
          <cell r="D498" t="str">
            <v>Emassamento de parede interna com duas demãos de massa corrida.</v>
          </cell>
          <cell r="E498" t="str">
            <v>M²</v>
          </cell>
          <cell r="F498">
            <v>0</v>
          </cell>
          <cell r="G498">
            <v>3.56</v>
          </cell>
          <cell r="H498">
            <v>1.47</v>
          </cell>
          <cell r="I498">
            <v>0</v>
          </cell>
          <cell r="J498">
            <v>0</v>
          </cell>
          <cell r="K498">
            <v>5.03</v>
          </cell>
          <cell r="L498">
            <v>5.03</v>
          </cell>
          <cell r="M498">
            <v>6.54</v>
          </cell>
        </row>
        <row r="499">
          <cell r="C499">
            <v>7001160012</v>
          </cell>
          <cell r="D499" t="str">
            <v>Emassamento de parede externa  com duas demãos de massa acrílica.</v>
          </cell>
          <cell r="E499" t="str">
            <v>M²</v>
          </cell>
          <cell r="F499">
            <v>0</v>
          </cell>
          <cell r="G499">
            <v>4.26</v>
          </cell>
          <cell r="H499">
            <v>3.44</v>
          </cell>
          <cell r="I499">
            <v>0</v>
          </cell>
          <cell r="J499">
            <v>0</v>
          </cell>
          <cell r="K499">
            <v>7.7</v>
          </cell>
          <cell r="L499">
            <v>7.7</v>
          </cell>
          <cell r="M499">
            <v>10.01</v>
          </cell>
        </row>
        <row r="500">
          <cell r="K500">
            <v>0</v>
          </cell>
        </row>
        <row r="501">
          <cell r="D501" t="str">
            <v>PINTURA DE LOGOTIPO</v>
          </cell>
          <cell r="K501">
            <v>0</v>
          </cell>
        </row>
        <row r="502">
          <cell r="C502">
            <v>7001160013</v>
          </cell>
          <cell r="D502" t="str">
            <v>Abertura de letreiro com logotipo.</v>
          </cell>
          <cell r="E502" t="str">
            <v>M²</v>
          </cell>
          <cell r="F502">
            <v>0</v>
          </cell>
          <cell r="G502">
            <v>25.52</v>
          </cell>
          <cell r="H502">
            <v>2.04</v>
          </cell>
          <cell r="I502">
            <v>0</v>
          </cell>
          <cell r="J502">
            <v>0</v>
          </cell>
          <cell r="K502">
            <v>27.56</v>
          </cell>
          <cell r="L502">
            <v>27.56</v>
          </cell>
          <cell r="M502">
            <v>35.83</v>
          </cell>
        </row>
        <row r="503">
          <cell r="K503">
            <v>0</v>
          </cell>
        </row>
        <row r="504">
          <cell r="D504" t="str">
            <v>ANDAIME METÁLICO</v>
          </cell>
          <cell r="K504">
            <v>0</v>
          </cell>
        </row>
        <row r="505">
          <cell r="C505">
            <v>7001160014</v>
          </cell>
          <cell r="D505" t="str">
            <v>Andaime metálico de encaixe para trabalho em fachada de edificação.</v>
          </cell>
          <cell r="E505" t="str">
            <v>M²</v>
          </cell>
          <cell r="F505">
            <v>0</v>
          </cell>
          <cell r="G505">
            <v>1.68</v>
          </cell>
          <cell r="H505">
            <v>7.05</v>
          </cell>
          <cell r="I505">
            <v>0</v>
          </cell>
          <cell r="J505">
            <v>0</v>
          </cell>
          <cell r="K505">
            <v>8.73</v>
          </cell>
          <cell r="L505">
            <v>8.73</v>
          </cell>
          <cell r="M505">
            <v>11.35</v>
          </cell>
        </row>
        <row r="506">
          <cell r="K506">
            <v>0</v>
          </cell>
        </row>
        <row r="507">
          <cell r="D507" t="str">
            <v>COBERTAS</v>
          </cell>
          <cell r="K507">
            <v>0</v>
          </cell>
        </row>
        <row r="508">
          <cell r="C508">
            <v>7001170001</v>
          </cell>
          <cell r="D508" t="str">
            <v>Coberta em telha de fibrocimento calheta 49 ( canaleta 49 ), inclusive madeiramento.</v>
          </cell>
          <cell r="E508" t="str">
            <v>M²</v>
          </cell>
          <cell r="F508">
            <v>0</v>
          </cell>
          <cell r="G508">
            <v>9.69</v>
          </cell>
          <cell r="H508">
            <v>78.33</v>
          </cell>
          <cell r="I508">
            <v>0</v>
          </cell>
          <cell r="J508">
            <v>0</v>
          </cell>
          <cell r="K508">
            <v>88.02</v>
          </cell>
          <cell r="L508">
            <v>88.02</v>
          </cell>
          <cell r="M508">
            <v>114.43</v>
          </cell>
        </row>
        <row r="509">
          <cell r="C509">
            <v>7001170002</v>
          </cell>
          <cell r="D509" t="str">
            <v>Coberta em telha de fibrocimento calhetão 90 ( canaleta 90 ),  inclusive madeiramento.</v>
          </cell>
          <cell r="E509" t="str">
            <v>M²</v>
          </cell>
          <cell r="F509">
            <v>0</v>
          </cell>
          <cell r="G509">
            <v>9.69</v>
          </cell>
          <cell r="H509">
            <v>62.09</v>
          </cell>
          <cell r="I509">
            <v>0</v>
          </cell>
          <cell r="J509">
            <v>0</v>
          </cell>
          <cell r="K509">
            <v>71.78</v>
          </cell>
          <cell r="L509">
            <v>71.78</v>
          </cell>
          <cell r="M509">
            <v>93.31</v>
          </cell>
        </row>
        <row r="510">
          <cell r="C510">
            <v>7001170003</v>
          </cell>
          <cell r="D510" t="str">
            <v>Coberta com chapas onduladas de fibrocimento 6mm,  inclusive madeiramento.</v>
          </cell>
          <cell r="E510" t="str">
            <v>M²</v>
          </cell>
          <cell r="F510">
            <v>0</v>
          </cell>
          <cell r="G510">
            <v>19.38</v>
          </cell>
          <cell r="H510">
            <v>27.58</v>
          </cell>
          <cell r="I510">
            <v>0</v>
          </cell>
          <cell r="J510">
            <v>0</v>
          </cell>
          <cell r="K510">
            <v>46.96</v>
          </cell>
          <cell r="L510">
            <v>46.96</v>
          </cell>
          <cell r="M510">
            <v>61.05</v>
          </cell>
        </row>
        <row r="511">
          <cell r="C511">
            <v>7001170004</v>
          </cell>
          <cell r="D511" t="str">
            <v>Coberta com telhas cerâmicas tipo colonial ( canal ).</v>
          </cell>
          <cell r="E511" t="str">
            <v>M²</v>
          </cell>
          <cell r="F511">
            <v>0</v>
          </cell>
          <cell r="G511">
            <v>23.92</v>
          </cell>
          <cell r="H511">
            <v>7.4</v>
          </cell>
          <cell r="I511">
            <v>0</v>
          </cell>
          <cell r="K511">
            <v>31.32</v>
          </cell>
          <cell r="L511">
            <v>31.32</v>
          </cell>
          <cell r="M511">
            <v>40.72</v>
          </cell>
        </row>
        <row r="512">
          <cell r="C512">
            <v>7001170005</v>
          </cell>
          <cell r="D512" t="str">
            <v>Coberta com telhas cerâmicas tipo colonial ( canal ) com madeiramento completo.</v>
          </cell>
          <cell r="E512" t="str">
            <v>M²</v>
          </cell>
          <cell r="F512">
            <v>0</v>
          </cell>
          <cell r="G512">
            <v>40.54</v>
          </cell>
          <cell r="H512">
            <v>69.709999999999994</v>
          </cell>
          <cell r="I512">
            <v>0</v>
          </cell>
          <cell r="K512">
            <v>110.25</v>
          </cell>
          <cell r="L512">
            <v>110.25</v>
          </cell>
          <cell r="M512">
            <v>143.33000000000001</v>
          </cell>
        </row>
        <row r="513">
          <cell r="C513">
            <v>7001170006</v>
          </cell>
          <cell r="D513" t="str">
            <v>Madeiramento para coberta com telhas colonial (canal) completo com vão de 3 a 7m.</v>
          </cell>
          <cell r="E513" t="str">
            <v>M²</v>
          </cell>
          <cell r="F513">
            <v>0</v>
          </cell>
          <cell r="G513">
            <v>16.62</v>
          </cell>
          <cell r="H513">
            <v>62.31</v>
          </cell>
          <cell r="I513">
            <v>0</v>
          </cell>
          <cell r="J513">
            <v>0</v>
          </cell>
          <cell r="K513">
            <v>78.930000000000007</v>
          </cell>
          <cell r="L513">
            <v>78.930000000000007</v>
          </cell>
          <cell r="M513">
            <v>102.61</v>
          </cell>
        </row>
        <row r="514">
          <cell r="K514">
            <v>0</v>
          </cell>
        </row>
        <row r="515">
          <cell r="D515" t="str">
            <v>BLOCO DE ANCORAGEM MOLDADO NO LOCAL</v>
          </cell>
          <cell r="K515">
            <v>0</v>
          </cell>
        </row>
        <row r="516">
          <cell r="C516">
            <v>7001180001</v>
          </cell>
          <cell r="D516" t="str">
            <v>Blocos de ancoragem moldados no local em concreto simples com FCK &gt;= 10 Mpa - dosagem empírica.</v>
          </cell>
          <cell r="E516" t="str">
            <v>M³</v>
          </cell>
          <cell r="F516">
            <v>1.1599999999999999</v>
          </cell>
          <cell r="G516">
            <v>107.7</v>
          </cell>
          <cell r="H516">
            <v>258.83</v>
          </cell>
          <cell r="I516">
            <v>0</v>
          </cell>
          <cell r="K516">
            <v>367.69</v>
          </cell>
          <cell r="L516">
            <v>367.69</v>
          </cell>
          <cell r="M516">
            <v>478</v>
          </cell>
        </row>
        <row r="517">
          <cell r="C517">
            <v>7001180002</v>
          </cell>
          <cell r="D517" t="str">
            <v>Blocos de ancoragem moldados no local em concreto armado FCK &gt;= 15 MPa - controle "C" - com até 70 kg de ferro.</v>
          </cell>
          <cell r="E517" t="str">
            <v>M³</v>
          </cell>
          <cell r="F517">
            <v>1.1599999999999999</v>
          </cell>
          <cell r="G517">
            <v>184.7</v>
          </cell>
          <cell r="H517">
            <v>606.91</v>
          </cell>
          <cell r="I517">
            <v>0</v>
          </cell>
          <cell r="K517">
            <v>792.77</v>
          </cell>
          <cell r="L517">
            <v>792.77</v>
          </cell>
          <cell r="M517">
            <v>1030.5999999999999</v>
          </cell>
        </row>
        <row r="518">
          <cell r="C518">
            <v>7001180003</v>
          </cell>
          <cell r="D518" t="str">
            <v>Blocos de ancoragem moldados no local em concreto ciclópico.</v>
          </cell>
          <cell r="E518" t="str">
            <v>M³</v>
          </cell>
          <cell r="F518">
            <v>0.81</v>
          </cell>
          <cell r="G518">
            <v>162.09</v>
          </cell>
          <cell r="H518">
            <v>225.16</v>
          </cell>
          <cell r="I518">
            <v>0</v>
          </cell>
          <cell r="K518">
            <v>388.06</v>
          </cell>
          <cell r="L518">
            <v>388.06</v>
          </cell>
          <cell r="M518">
            <v>504.48</v>
          </cell>
        </row>
        <row r="519">
          <cell r="K519">
            <v>0</v>
          </cell>
        </row>
        <row r="520">
          <cell r="D520" t="str">
            <v>CONSTRUÇÃO DE POÇO DE VISITA</v>
          </cell>
          <cell r="K520">
            <v>0</v>
          </cell>
        </row>
        <row r="521">
          <cell r="C521">
            <v>7001190001</v>
          </cell>
          <cell r="D521" t="str">
            <v>Construção de poço de visita com tampão e caixilho fornecidos pelo contratado com DN - 1,00m e profundidade até 2,0m.</v>
          </cell>
          <cell r="E521" t="str">
            <v>UD</v>
          </cell>
          <cell r="F521">
            <v>0.84</v>
          </cell>
          <cell r="G521">
            <v>752.59</v>
          </cell>
          <cell r="H521">
            <v>521.4</v>
          </cell>
          <cell r="I521">
            <v>0</v>
          </cell>
          <cell r="K521">
            <v>1274.83</v>
          </cell>
          <cell r="L521">
            <v>1274.83</v>
          </cell>
          <cell r="M521">
            <v>1657.28</v>
          </cell>
        </row>
        <row r="522">
          <cell r="C522">
            <v>7001190002</v>
          </cell>
          <cell r="D522" t="str">
            <v>Construção de poço de visita com tampão e caixilho fornecido pelo contratado com DN - 1,00m com profundidade acima de 2,00m e até 4,00m.</v>
          </cell>
          <cell r="E522" t="str">
            <v>UD</v>
          </cell>
          <cell r="F522">
            <v>1.4</v>
          </cell>
          <cell r="G522">
            <v>1430.82</v>
          </cell>
          <cell r="H522">
            <v>944.89</v>
          </cell>
          <cell r="I522">
            <v>0</v>
          </cell>
          <cell r="K522">
            <v>2377.11</v>
          </cell>
          <cell r="L522">
            <v>2377.11</v>
          </cell>
          <cell r="M522">
            <v>3090.24</v>
          </cell>
        </row>
        <row r="523">
          <cell r="C523">
            <v>7001190003</v>
          </cell>
          <cell r="D523" t="str">
            <v>Construção de poço de visita com tampão e caixilho fornecido pelo contratado com  DN - 1,00m com profundidadeacima  de 4,00 m e até 6,00m.</v>
          </cell>
          <cell r="E523" t="str">
            <v>UD</v>
          </cell>
          <cell r="F523">
            <v>1.9</v>
          </cell>
          <cell r="G523">
            <v>2205.42</v>
          </cell>
          <cell r="H523">
            <v>1357.2</v>
          </cell>
          <cell r="I523">
            <v>0</v>
          </cell>
          <cell r="K523">
            <v>3564.52</v>
          </cell>
          <cell r="L523">
            <v>3564.52</v>
          </cell>
          <cell r="M523">
            <v>4633.88</v>
          </cell>
        </row>
        <row r="524">
          <cell r="C524">
            <v>7001190004</v>
          </cell>
          <cell r="D524" t="str">
            <v>Construção de poço de visita com  tampão e caixilho fornecido pelo contratado com  DN - 1,20m até 2,00m de profundidade.</v>
          </cell>
          <cell r="E524" t="str">
            <v>UD</v>
          </cell>
          <cell r="F524">
            <v>1.18</v>
          </cell>
          <cell r="G524">
            <v>916.06</v>
          </cell>
          <cell r="H524">
            <v>675.91</v>
          </cell>
          <cell r="I524">
            <v>0</v>
          </cell>
          <cell r="K524">
            <v>1593.15</v>
          </cell>
          <cell r="L524">
            <v>1593.15</v>
          </cell>
          <cell r="M524">
            <v>2071.1</v>
          </cell>
        </row>
        <row r="525">
          <cell r="C525">
            <v>7001190005</v>
          </cell>
          <cell r="D525" t="str">
            <v>Construção de poço de visita com tampão e caixilho fornecido pelo contratado com DN - 1,20m com profundidade acima de 2,00m e até 4,00m.</v>
          </cell>
          <cell r="E525" t="str">
            <v>UD</v>
          </cell>
          <cell r="F525">
            <v>1.88</v>
          </cell>
          <cell r="G525">
            <v>1703.41</v>
          </cell>
          <cell r="H525">
            <v>1193.99</v>
          </cell>
          <cell r="I525">
            <v>0</v>
          </cell>
          <cell r="K525">
            <v>2899.28</v>
          </cell>
          <cell r="L525">
            <v>2899.28</v>
          </cell>
          <cell r="M525">
            <v>3769.06</v>
          </cell>
        </row>
        <row r="526">
          <cell r="C526">
            <v>7001190006</v>
          </cell>
          <cell r="D526" t="str">
            <v>Construção de poço de visita com tampão e caixilho fornecido pelo contratado com DN - 1,20m com profundidade acima de 4,00m e até 6,00m.</v>
          </cell>
          <cell r="E526" t="str">
            <v>UD</v>
          </cell>
          <cell r="F526">
            <v>2.58</v>
          </cell>
          <cell r="G526">
            <v>2642.07</v>
          </cell>
          <cell r="H526">
            <v>1712.08</v>
          </cell>
          <cell r="I526">
            <v>0</v>
          </cell>
          <cell r="K526">
            <v>4356.7299999999996</v>
          </cell>
          <cell r="L526">
            <v>4356.7299999999996</v>
          </cell>
          <cell r="M526">
            <v>5663.75</v>
          </cell>
        </row>
        <row r="527">
          <cell r="C527">
            <v>7001190007</v>
          </cell>
          <cell r="D527" t="str">
            <v>Anel em concreto armado ( FCK &gt;= 25 Mpa ) para PV - DN = 0,60 x 0,10 m.</v>
          </cell>
          <cell r="E527" t="str">
            <v>UD</v>
          </cell>
          <cell r="F527">
            <v>0.01</v>
          </cell>
          <cell r="G527">
            <v>8.1199999999999992</v>
          </cell>
          <cell r="H527">
            <v>11.25</v>
          </cell>
          <cell r="I527">
            <v>0</v>
          </cell>
          <cell r="K527">
            <v>19.38</v>
          </cell>
          <cell r="L527">
            <v>19.38</v>
          </cell>
          <cell r="M527">
            <v>25.19</v>
          </cell>
        </row>
        <row r="528">
          <cell r="C528">
            <v>7001190008</v>
          </cell>
          <cell r="D528" t="str">
            <v>Anel em concreto armado ( FCK &gt;= 25 Mpa ) para PV - DN = 0,60 x 0,30 m.</v>
          </cell>
          <cell r="E528" t="str">
            <v>UD</v>
          </cell>
          <cell r="F528">
            <v>0.03</v>
          </cell>
          <cell r="G528">
            <v>24.87</v>
          </cell>
          <cell r="H528">
            <v>34.74</v>
          </cell>
          <cell r="I528">
            <v>0</v>
          </cell>
          <cell r="K528">
            <v>59.64</v>
          </cell>
          <cell r="L528">
            <v>59.64</v>
          </cell>
          <cell r="M528">
            <v>77.53</v>
          </cell>
        </row>
        <row r="529">
          <cell r="C529">
            <v>7001190009</v>
          </cell>
          <cell r="D529" t="str">
            <v>Anel em concreto armado ( FCK &gt;= 25 Mpa ) para PV - DN = 1,00 x 0,20 m.</v>
          </cell>
          <cell r="E529" t="str">
            <v>UD</v>
          </cell>
          <cell r="F529">
            <v>0.05</v>
          </cell>
          <cell r="G529">
            <v>27.22</v>
          </cell>
          <cell r="H529">
            <v>39.94</v>
          </cell>
          <cell r="I529">
            <v>0</v>
          </cell>
          <cell r="K529">
            <v>67.209999999999994</v>
          </cell>
          <cell r="L529">
            <v>67.209999999999994</v>
          </cell>
          <cell r="M529">
            <v>87.37</v>
          </cell>
        </row>
        <row r="530">
          <cell r="C530">
            <v>7001190010</v>
          </cell>
          <cell r="D530" t="str">
            <v>Anel em concreto armado ( FCK &gt;= 25 Mpa ) para PV - DN = 1,20 x 0,20 m.</v>
          </cell>
          <cell r="E530" t="str">
            <v>UD</v>
          </cell>
          <cell r="F530">
            <v>7.0000000000000007E-2</v>
          </cell>
          <cell r="G530">
            <v>32.9</v>
          </cell>
          <cell r="H530">
            <v>50.26</v>
          </cell>
          <cell r="I530">
            <v>0</v>
          </cell>
          <cell r="K530">
            <v>83.23</v>
          </cell>
          <cell r="L530">
            <v>83.23</v>
          </cell>
          <cell r="M530">
            <v>108.2</v>
          </cell>
        </row>
        <row r="531">
          <cell r="C531">
            <v>7001190011</v>
          </cell>
          <cell r="D531" t="str">
            <v>Laje de concreto armado ( FCK &gt;= 25 Mpa ) com furo excêntrico para PV - DN - 1,00 m.</v>
          </cell>
          <cell r="E531" t="str">
            <v>UD</v>
          </cell>
          <cell r="F531">
            <v>0.11</v>
          </cell>
          <cell r="G531">
            <v>36.33</v>
          </cell>
          <cell r="H531">
            <v>141.74</v>
          </cell>
          <cell r="I531">
            <v>0</v>
          </cell>
          <cell r="K531">
            <v>178.18</v>
          </cell>
          <cell r="L531">
            <v>178.18</v>
          </cell>
          <cell r="M531">
            <v>231.63</v>
          </cell>
        </row>
        <row r="532">
          <cell r="C532">
            <v>7001190012</v>
          </cell>
          <cell r="D532" t="str">
            <v>Laje de concreto armado ( FCK &gt;= 25 Mpa ) com furo excêntrico para PV - DN - 1,20 m.</v>
          </cell>
          <cell r="E532" t="str">
            <v>UD</v>
          </cell>
          <cell r="F532">
            <v>0.15</v>
          </cell>
          <cell r="G532">
            <v>49.35</v>
          </cell>
          <cell r="H532">
            <v>196.74</v>
          </cell>
          <cell r="I532">
            <v>0</v>
          </cell>
          <cell r="K532">
            <v>246.24</v>
          </cell>
          <cell r="L532">
            <v>246.24</v>
          </cell>
          <cell r="M532">
            <v>320.11</v>
          </cell>
        </row>
        <row r="533">
          <cell r="C533">
            <v>7001190013</v>
          </cell>
          <cell r="D533" t="str">
            <v>Tijolo coroa para PV.</v>
          </cell>
          <cell r="E533" t="str">
            <v>UD</v>
          </cell>
          <cell r="F533">
            <v>0</v>
          </cell>
          <cell r="G533">
            <v>0.44</v>
          </cell>
          <cell r="H533">
            <v>0.43</v>
          </cell>
          <cell r="I533">
            <v>0</v>
          </cell>
          <cell r="K533">
            <v>0.87</v>
          </cell>
          <cell r="L533">
            <v>0.87</v>
          </cell>
          <cell r="M533">
            <v>1.1299999999999999</v>
          </cell>
        </row>
        <row r="534">
          <cell r="C534">
            <v>7001190014</v>
          </cell>
          <cell r="D534" t="str">
            <v>Anel ( caixilho ) para PV de ferro fundido, conforme padrão Compesa -  DN = 0,72 x 0,15 m.</v>
          </cell>
          <cell r="E534" t="str">
            <v>UD</v>
          </cell>
          <cell r="F534">
            <v>0</v>
          </cell>
          <cell r="G534">
            <v>0.6</v>
          </cell>
          <cell r="H534">
            <v>138.15</v>
          </cell>
          <cell r="I534">
            <v>0</v>
          </cell>
          <cell r="K534">
            <v>138.75</v>
          </cell>
          <cell r="L534">
            <v>138.75</v>
          </cell>
          <cell r="M534">
            <v>180.38</v>
          </cell>
        </row>
        <row r="535">
          <cell r="C535">
            <v>7001190015</v>
          </cell>
          <cell r="D535" t="str">
            <v>Tampa para PV, com anel de ferro fundido entrelaçado com ferragem de 6.0, conforme padrão Compesa - DN = 0,60 m.</v>
          </cell>
          <cell r="E535" t="str">
            <v>UD</v>
          </cell>
          <cell r="F535">
            <v>0.02</v>
          </cell>
          <cell r="G535">
            <v>0.68</v>
          </cell>
          <cell r="H535">
            <v>130.22999999999999</v>
          </cell>
          <cell r="I535">
            <v>0</v>
          </cell>
          <cell r="K535">
            <v>130.93</v>
          </cell>
          <cell r="L535">
            <v>130.93</v>
          </cell>
          <cell r="M535">
            <v>170.21</v>
          </cell>
        </row>
        <row r="536">
          <cell r="K536">
            <v>0</v>
          </cell>
        </row>
        <row r="537">
          <cell r="D537" t="str">
            <v>ASSENTAMENTO DE TUBOS DE CONCRETO</v>
          </cell>
          <cell r="K537">
            <v>0</v>
          </cell>
        </row>
        <row r="538">
          <cell r="C538">
            <v>7001200001</v>
          </cell>
          <cell r="D538" t="str">
            <v>Assentamento de tubo em concreto DN - 0,50 m.</v>
          </cell>
          <cell r="E538" t="str">
            <v>M</v>
          </cell>
          <cell r="F538">
            <v>0.92</v>
          </cell>
          <cell r="G538">
            <v>16.190000000000001</v>
          </cell>
          <cell r="H538">
            <v>0.65</v>
          </cell>
          <cell r="I538">
            <v>0</v>
          </cell>
          <cell r="K538">
            <v>17.760000000000002</v>
          </cell>
          <cell r="L538">
            <v>17.760000000000002</v>
          </cell>
          <cell r="M538">
            <v>23.09</v>
          </cell>
        </row>
        <row r="539">
          <cell r="C539">
            <v>7001200002</v>
          </cell>
          <cell r="D539" t="str">
            <v>Assentamento de tubo em concreto DN - 0,60 m.</v>
          </cell>
          <cell r="E539" t="str">
            <v>M</v>
          </cell>
          <cell r="F539">
            <v>1.22</v>
          </cell>
          <cell r="G539">
            <v>20.87</v>
          </cell>
          <cell r="H539">
            <v>0.86</v>
          </cell>
          <cell r="I539">
            <v>0</v>
          </cell>
          <cell r="K539">
            <v>22.95</v>
          </cell>
          <cell r="L539">
            <v>22.95</v>
          </cell>
          <cell r="M539">
            <v>29.84</v>
          </cell>
        </row>
        <row r="540">
          <cell r="C540">
            <v>7001200003</v>
          </cell>
          <cell r="D540" t="str">
            <v>Assentamento de tubo em concreto DN - 0,70 m.</v>
          </cell>
          <cell r="E540" t="str">
            <v>M</v>
          </cell>
          <cell r="F540">
            <v>1.53</v>
          </cell>
          <cell r="G540">
            <v>24.87</v>
          </cell>
          <cell r="H540">
            <v>1.29</v>
          </cell>
          <cell r="I540">
            <v>0</v>
          </cell>
          <cell r="K540">
            <v>27.69</v>
          </cell>
          <cell r="L540">
            <v>27.69</v>
          </cell>
          <cell r="M540">
            <v>36</v>
          </cell>
        </row>
        <row r="541">
          <cell r="C541">
            <v>7001200004</v>
          </cell>
          <cell r="D541" t="str">
            <v>Assentamento de tubo em concreto DN - 0,80 m.</v>
          </cell>
          <cell r="E541" t="str">
            <v>M</v>
          </cell>
          <cell r="F541">
            <v>1.83</v>
          </cell>
          <cell r="G541">
            <v>30.26</v>
          </cell>
          <cell r="H541">
            <v>1.72</v>
          </cell>
          <cell r="I541">
            <v>0</v>
          </cell>
          <cell r="K541">
            <v>33.81</v>
          </cell>
          <cell r="L541">
            <v>33.81</v>
          </cell>
          <cell r="M541">
            <v>43.95</v>
          </cell>
        </row>
        <row r="542">
          <cell r="C542">
            <v>7001200005</v>
          </cell>
          <cell r="D542" t="str">
            <v>Assentamento de tubo de concreto DN - 0,90 m.</v>
          </cell>
          <cell r="E542" t="str">
            <v>M</v>
          </cell>
          <cell r="F542">
            <v>2.14</v>
          </cell>
          <cell r="G542">
            <v>37.43</v>
          </cell>
          <cell r="H542">
            <v>2.15</v>
          </cell>
          <cell r="I542">
            <v>0</v>
          </cell>
          <cell r="K542">
            <v>41.72</v>
          </cell>
          <cell r="L542">
            <v>41.72</v>
          </cell>
          <cell r="M542">
            <v>54.24</v>
          </cell>
        </row>
        <row r="543">
          <cell r="C543">
            <v>7001200006</v>
          </cell>
          <cell r="D543" t="str">
            <v>Assentamento de tubo em concreto DN - 1,00 m.</v>
          </cell>
          <cell r="E543" t="str">
            <v>M</v>
          </cell>
          <cell r="F543">
            <v>2.44</v>
          </cell>
          <cell r="G543">
            <v>51.98</v>
          </cell>
          <cell r="H543">
            <v>3.23</v>
          </cell>
          <cell r="I543">
            <v>0</v>
          </cell>
          <cell r="K543">
            <v>57.65</v>
          </cell>
          <cell r="L543">
            <v>57.65</v>
          </cell>
          <cell r="M543">
            <v>74.95</v>
          </cell>
        </row>
        <row r="544">
          <cell r="C544">
            <v>7001200007</v>
          </cell>
          <cell r="D544" t="str">
            <v>Assentamento de tubo em concreto DN - 1,20 m.</v>
          </cell>
          <cell r="E544" t="str">
            <v>M</v>
          </cell>
          <cell r="F544">
            <v>3.05</v>
          </cell>
          <cell r="G544">
            <v>73.930000000000007</v>
          </cell>
          <cell r="H544">
            <v>5.38</v>
          </cell>
          <cell r="I544">
            <v>0</v>
          </cell>
          <cell r="K544">
            <v>82.36</v>
          </cell>
          <cell r="L544">
            <v>82.36</v>
          </cell>
          <cell r="M544">
            <v>107.07</v>
          </cell>
        </row>
        <row r="545">
          <cell r="K545">
            <v>0</v>
          </cell>
        </row>
        <row r="546">
          <cell r="D546" t="str">
            <v>ASSENTAMENTO DE TUBOS DE FERRO DÚCTIL OU AÇO</v>
          </cell>
          <cell r="K546">
            <v>0</v>
          </cell>
        </row>
        <row r="547">
          <cell r="C547">
            <v>7001210262</v>
          </cell>
          <cell r="D547" t="str">
            <v>Assentamento de tubulação ponta e bolsa em ferro dúctil ou aço com conexões e peças especiais, DN - 80 mm, inclusive carga, transporte e descarga.</v>
          </cell>
          <cell r="E547" t="str">
            <v>M</v>
          </cell>
          <cell r="F547">
            <v>0.53</v>
          </cell>
          <cell r="G547">
            <v>1.36</v>
          </cell>
          <cell r="H547">
            <v>0.05</v>
          </cell>
          <cell r="I547">
            <v>0</v>
          </cell>
          <cell r="K547">
            <v>1.94</v>
          </cell>
          <cell r="L547">
            <v>1.94</v>
          </cell>
          <cell r="M547">
            <v>2.52</v>
          </cell>
        </row>
        <row r="548">
          <cell r="C548">
            <v>7001210263</v>
          </cell>
          <cell r="D548" t="str">
            <v>Assentamento de tubulação ponta e bolsa em ferro dúctil ou aço com conexões e peças especiais, DN - 100 mm, inclusive carga, transporte e descarga.</v>
          </cell>
          <cell r="E548" t="str">
            <v>M</v>
          </cell>
          <cell r="F548">
            <v>0.66</v>
          </cell>
          <cell r="G548">
            <v>1.53</v>
          </cell>
          <cell r="H548">
            <v>0.06</v>
          </cell>
          <cell r="I548">
            <v>0</v>
          </cell>
          <cell r="K548">
            <v>2.25</v>
          </cell>
          <cell r="L548">
            <v>2.25</v>
          </cell>
          <cell r="M548">
            <v>2.93</v>
          </cell>
        </row>
        <row r="549">
          <cell r="C549">
            <v>7001210264</v>
          </cell>
          <cell r="D549" t="str">
            <v>Assentamento de tubulação ponta e bolsa em ferro dúctil ou aço com conexões e peças especiais, DN - 150 mm, inclusive carga, transporte e descarga.</v>
          </cell>
          <cell r="E549" t="str">
            <v>M</v>
          </cell>
          <cell r="F549">
            <v>2.67</v>
          </cell>
          <cell r="G549">
            <v>2.09</v>
          </cell>
          <cell r="H549">
            <v>7.0000000000000007E-2</v>
          </cell>
          <cell r="I549">
            <v>0</v>
          </cell>
          <cell r="K549">
            <v>4.83</v>
          </cell>
          <cell r="L549">
            <v>4.83</v>
          </cell>
          <cell r="M549">
            <v>6.28</v>
          </cell>
        </row>
        <row r="550">
          <cell r="C550">
            <v>7001210265</v>
          </cell>
          <cell r="D550" t="str">
            <v>Assentamento de tubulação ponta e bolsa em ferro dúctil ou aço com conexões e peças especiais, DN - 200 mm, inclusive carga, transporte e descarga.</v>
          </cell>
          <cell r="E550" t="str">
            <v>M</v>
          </cell>
          <cell r="F550">
            <v>3.49</v>
          </cell>
          <cell r="G550">
            <v>2.71</v>
          </cell>
          <cell r="H550">
            <v>0.09</v>
          </cell>
          <cell r="I550">
            <v>0</v>
          </cell>
          <cell r="K550">
            <v>6.29</v>
          </cell>
          <cell r="L550">
            <v>6.29</v>
          </cell>
          <cell r="M550">
            <v>8.18</v>
          </cell>
        </row>
        <row r="551">
          <cell r="C551">
            <v>7001210266</v>
          </cell>
          <cell r="D551" t="str">
            <v>Assentamento de tubulação ponta e bolsa em ferro dúctil ou aço com conexões e peças especiais, DN - 250 mm, inclusive carga, transporte e descarga.</v>
          </cell>
          <cell r="E551" t="str">
            <v>M</v>
          </cell>
          <cell r="F551">
            <v>4.16</v>
          </cell>
          <cell r="G551">
            <v>3.03</v>
          </cell>
          <cell r="H551">
            <v>0.11</v>
          </cell>
          <cell r="I551">
            <v>0</v>
          </cell>
          <cell r="K551">
            <v>7.3</v>
          </cell>
          <cell r="L551">
            <v>7.3</v>
          </cell>
          <cell r="M551">
            <v>9.49</v>
          </cell>
        </row>
        <row r="552">
          <cell r="C552">
            <v>7001210267</v>
          </cell>
          <cell r="D552" t="str">
            <v>Assentamento de tubulação ponta e bolsa em ferro dúctil ou aço com conexões e peças especiais, DN - 300 mm, inclusive carga, transporte e descarga.</v>
          </cell>
          <cell r="E552" t="str">
            <v>M</v>
          </cell>
          <cell r="F552">
            <v>5.01</v>
          </cell>
          <cell r="G552">
            <v>3.59</v>
          </cell>
          <cell r="H552">
            <v>0.14000000000000001</v>
          </cell>
          <cell r="I552">
            <v>0</v>
          </cell>
          <cell r="K552">
            <v>8.74</v>
          </cell>
          <cell r="L552">
            <v>8.74</v>
          </cell>
          <cell r="M552">
            <v>11.36</v>
          </cell>
        </row>
        <row r="553">
          <cell r="C553">
            <v>7001210268</v>
          </cell>
          <cell r="D553" t="str">
            <v>Assentamento de tubulação ponta e bolsa em ferro dúctil ou aço com conexões e peças especiais, DN - 350 mm, inclusive carga, transporte e descarga.</v>
          </cell>
          <cell r="E553" t="str">
            <v>M</v>
          </cell>
          <cell r="F553">
            <v>5.68</v>
          </cell>
          <cell r="G553">
            <v>3.85</v>
          </cell>
          <cell r="H553">
            <v>0.16</v>
          </cell>
          <cell r="I553">
            <v>0</v>
          </cell>
          <cell r="K553">
            <v>9.69</v>
          </cell>
          <cell r="L553">
            <v>9.69</v>
          </cell>
          <cell r="M553">
            <v>12.6</v>
          </cell>
        </row>
        <row r="554">
          <cell r="C554">
            <v>7001210269</v>
          </cell>
          <cell r="D554" t="str">
            <v>Assentamento de tubulação ponta e bolsa em ferro dúctil ou aço com conexões e peças especiais, DN - 400 mm, inclusive carga, transporte e descarga.</v>
          </cell>
          <cell r="E554" t="str">
            <v>M</v>
          </cell>
          <cell r="F554">
            <v>6.42</v>
          </cell>
          <cell r="G554">
            <v>4.18</v>
          </cell>
          <cell r="H554">
            <v>0.19</v>
          </cell>
          <cell r="I554">
            <v>0</v>
          </cell>
          <cell r="K554">
            <v>10.79</v>
          </cell>
          <cell r="L554">
            <v>10.79</v>
          </cell>
          <cell r="M554">
            <v>14.03</v>
          </cell>
        </row>
        <row r="555">
          <cell r="C555">
            <v>7001210270</v>
          </cell>
          <cell r="D555" t="str">
            <v>Assentamento de tubulação ponta e bolsa em ferro dúctil ou aço com conexões e peças especiais, DN - 450 mm, inclusive carga, transporte e descarga.</v>
          </cell>
          <cell r="E555" t="str">
            <v>M</v>
          </cell>
          <cell r="F555">
            <v>7.26</v>
          </cell>
          <cell r="G555">
            <v>4.54</v>
          </cell>
          <cell r="H555">
            <v>0.22</v>
          </cell>
          <cell r="I555">
            <v>0</v>
          </cell>
          <cell r="K555">
            <v>12.02</v>
          </cell>
          <cell r="L555">
            <v>12.02</v>
          </cell>
          <cell r="M555">
            <v>15.63</v>
          </cell>
        </row>
        <row r="556">
          <cell r="C556">
            <v>7001210271</v>
          </cell>
          <cell r="D556" t="str">
            <v>Assentamento de tubulação ponta e bolsa em ferro dúctil ou aço com conexões e peças especiais, DN - 500 mm, inclusive carga, transporte e descarga.</v>
          </cell>
          <cell r="E556" t="str">
            <v>M</v>
          </cell>
          <cell r="F556">
            <v>8.1300000000000008</v>
          </cell>
          <cell r="G556">
            <v>4.9400000000000004</v>
          </cell>
          <cell r="H556">
            <v>0.25</v>
          </cell>
          <cell r="I556">
            <v>0</v>
          </cell>
          <cell r="K556">
            <v>13.32</v>
          </cell>
          <cell r="L556">
            <v>13.32</v>
          </cell>
          <cell r="M556">
            <v>17.32</v>
          </cell>
        </row>
        <row r="557">
          <cell r="C557">
            <v>7001210272</v>
          </cell>
          <cell r="D557" t="str">
            <v>Assentamento de tubulação ponta e bolsa em ferro dúctil ou aço com conexões e peças especiais, DN - 600 mm, inclusive carga, transporte e descarga.</v>
          </cell>
          <cell r="E557" t="str">
            <v>M</v>
          </cell>
          <cell r="F557">
            <v>9.99</v>
          </cell>
          <cell r="G557">
            <v>7.66</v>
          </cell>
          <cell r="H557">
            <v>0.31</v>
          </cell>
          <cell r="I557">
            <v>0</v>
          </cell>
          <cell r="K557">
            <v>17.96</v>
          </cell>
          <cell r="L557">
            <v>17.96</v>
          </cell>
          <cell r="M557">
            <v>23.35</v>
          </cell>
        </row>
        <row r="558">
          <cell r="C558">
            <v>7001210273</v>
          </cell>
          <cell r="D558" t="str">
            <v>Assentamento de tubulação ponta e bolsa em ferro dúctil ou aço com conexões e peças especiais, DN - 700 mm, inclusive carga, transporte e descarga.</v>
          </cell>
          <cell r="E558" t="str">
            <v>M</v>
          </cell>
          <cell r="F558">
            <v>11.95</v>
          </cell>
          <cell r="G558">
            <v>8.5500000000000007</v>
          </cell>
          <cell r="H558">
            <v>0.34</v>
          </cell>
          <cell r="I558">
            <v>0</v>
          </cell>
          <cell r="K558">
            <v>20.84</v>
          </cell>
          <cell r="L558">
            <v>20.84</v>
          </cell>
          <cell r="M558">
            <v>27.09</v>
          </cell>
        </row>
        <row r="559">
          <cell r="C559">
            <v>7001210274</v>
          </cell>
          <cell r="D559" t="str">
            <v>Assentamento de tubulação ponta e bolsa em ferro dúctil ou aço com conexões e peças especiais, DN - 800 mm, inclusive carga, transporte e descarga.</v>
          </cell>
          <cell r="E559" t="str">
            <v>M</v>
          </cell>
          <cell r="F559">
            <v>14.14</v>
          </cell>
          <cell r="G559">
            <v>9.59</v>
          </cell>
          <cell r="H559">
            <v>0.38</v>
          </cell>
          <cell r="I559">
            <v>0</v>
          </cell>
          <cell r="K559">
            <v>24.11</v>
          </cell>
          <cell r="L559">
            <v>24.11</v>
          </cell>
          <cell r="M559">
            <v>31.34</v>
          </cell>
        </row>
        <row r="560">
          <cell r="C560">
            <v>7001210275</v>
          </cell>
          <cell r="D560" t="str">
            <v>Assentamento de tubulação ponta e bolsa em ferro dúctil ou aço com conexões e peças especiais, DN - 900 mm, inclusive carga, transporte e descarga.</v>
          </cell>
          <cell r="E560" t="str">
            <v>M</v>
          </cell>
          <cell r="F560">
            <v>17.5</v>
          </cell>
          <cell r="G560">
            <v>10.87</v>
          </cell>
          <cell r="H560">
            <v>0.42</v>
          </cell>
          <cell r="I560">
            <v>0</v>
          </cell>
          <cell r="K560">
            <v>28.79</v>
          </cell>
          <cell r="L560">
            <v>28.79</v>
          </cell>
          <cell r="M560">
            <v>37.43</v>
          </cell>
        </row>
        <row r="561">
          <cell r="C561">
            <v>7001210276</v>
          </cell>
          <cell r="D561" t="str">
            <v>Assentamento de tubulação ponta e bolsa em ferro dúctil ou aço com conexões e peças especiais, DN - 1.000 mm, inclusive carga, transporte e descarga.</v>
          </cell>
          <cell r="E561" t="str">
            <v>M</v>
          </cell>
          <cell r="F561">
            <v>21.68</v>
          </cell>
          <cell r="G561">
            <v>14.3</v>
          </cell>
          <cell r="H561">
            <v>0.47</v>
          </cell>
          <cell r="I561">
            <v>0</v>
          </cell>
          <cell r="K561">
            <v>36.450000000000003</v>
          </cell>
          <cell r="L561">
            <v>36.450000000000003</v>
          </cell>
          <cell r="M561">
            <v>47.39</v>
          </cell>
        </row>
        <row r="562">
          <cell r="C562">
            <v>7001210277</v>
          </cell>
          <cell r="D562" t="str">
            <v>Assentamento de tubulação ponta e bolsa em ferro dúctil ou aço com conexões e peças especiais, DN - 1.200 mm, inclusive carga, transporte e descarga.</v>
          </cell>
          <cell r="E562" t="str">
            <v>M</v>
          </cell>
          <cell r="F562">
            <v>30.7</v>
          </cell>
          <cell r="G562">
            <v>21.25</v>
          </cell>
          <cell r="H562">
            <v>0.75</v>
          </cell>
          <cell r="I562">
            <v>0</v>
          </cell>
          <cell r="K562">
            <v>52.7</v>
          </cell>
          <cell r="L562">
            <v>52.7</v>
          </cell>
          <cell r="M562">
            <v>68.510000000000005</v>
          </cell>
        </row>
        <row r="563">
          <cell r="K563">
            <v>0</v>
          </cell>
        </row>
        <row r="564">
          <cell r="D564" t="str">
            <v>INTERLIGAÇÃO SEM CORTE DO TUBO EXISTENTE EM FERRO DÚCTIL</v>
          </cell>
          <cell r="K564">
            <v>0</v>
          </cell>
        </row>
        <row r="565">
          <cell r="C565">
            <v>7001210017</v>
          </cell>
          <cell r="D565" t="str">
            <v>Interligação sem corte do tubo existente em ferro dúctil DN - 50 mm.</v>
          </cell>
          <cell r="E565" t="str">
            <v>UD</v>
          </cell>
          <cell r="F565">
            <v>0</v>
          </cell>
          <cell r="G565">
            <v>65.53</v>
          </cell>
          <cell r="H565">
            <v>0</v>
          </cell>
          <cell r="I565">
            <v>0</v>
          </cell>
          <cell r="J565">
            <v>0</v>
          </cell>
          <cell r="K565">
            <v>65.53</v>
          </cell>
          <cell r="L565">
            <v>65.53</v>
          </cell>
          <cell r="M565">
            <v>85.19</v>
          </cell>
        </row>
        <row r="566">
          <cell r="C566">
            <v>7001210018</v>
          </cell>
          <cell r="D566" t="str">
            <v>Interligação sem corte do tubo existente em ferro dúctil DN - 75 mm .</v>
          </cell>
          <cell r="E566" t="str">
            <v>UD</v>
          </cell>
          <cell r="F566">
            <v>0</v>
          </cell>
          <cell r="G566">
            <v>109.22</v>
          </cell>
          <cell r="H566">
            <v>0</v>
          </cell>
          <cell r="I566">
            <v>0</v>
          </cell>
          <cell r="J566">
            <v>0</v>
          </cell>
          <cell r="K566">
            <v>109.22</v>
          </cell>
          <cell r="L566">
            <v>109.22</v>
          </cell>
          <cell r="M566">
            <v>141.99</v>
          </cell>
        </row>
        <row r="567">
          <cell r="C567">
            <v>7001210019</v>
          </cell>
          <cell r="D567" t="str">
            <v>Interligação sem corte do tubo existente em ferro dúctil DN - 100 mm.</v>
          </cell>
          <cell r="E567" t="str">
            <v>UD</v>
          </cell>
          <cell r="F567">
            <v>0</v>
          </cell>
          <cell r="G567">
            <v>152.91</v>
          </cell>
          <cell r="H567">
            <v>0</v>
          </cell>
          <cell r="I567">
            <v>0</v>
          </cell>
          <cell r="J567">
            <v>0</v>
          </cell>
          <cell r="K567">
            <v>152.91</v>
          </cell>
          <cell r="L567">
            <v>152.91</v>
          </cell>
          <cell r="M567">
            <v>198.78</v>
          </cell>
        </row>
        <row r="568">
          <cell r="C568">
            <v>7001210020</v>
          </cell>
          <cell r="D568" t="str">
            <v>Interligação sem corte do tubo existente em ferro dúctil DN - 150 mm ou 200 mm.</v>
          </cell>
          <cell r="E568" t="str">
            <v>UD</v>
          </cell>
          <cell r="F568">
            <v>0</v>
          </cell>
          <cell r="G568">
            <v>185.68</v>
          </cell>
          <cell r="H568">
            <v>0</v>
          </cell>
          <cell r="I568">
            <v>0</v>
          </cell>
          <cell r="J568">
            <v>0</v>
          </cell>
          <cell r="K568">
            <v>185.68</v>
          </cell>
          <cell r="L568">
            <v>185.68</v>
          </cell>
          <cell r="M568">
            <v>241.38</v>
          </cell>
        </row>
        <row r="569">
          <cell r="C569">
            <v>7001210021</v>
          </cell>
          <cell r="D569" t="str">
            <v>Interligação sem corte do tubo existente em ferro dúctil DN - 250 mm ou 300 mm.</v>
          </cell>
          <cell r="E569" t="str">
            <v>UD</v>
          </cell>
          <cell r="F569">
            <v>0</v>
          </cell>
          <cell r="G569">
            <v>218.44</v>
          </cell>
          <cell r="H569">
            <v>0</v>
          </cell>
          <cell r="I569">
            <v>0</v>
          </cell>
          <cell r="J569">
            <v>0</v>
          </cell>
          <cell r="K569">
            <v>218.44</v>
          </cell>
          <cell r="L569">
            <v>218.44</v>
          </cell>
          <cell r="M569">
            <v>283.97000000000003</v>
          </cell>
        </row>
        <row r="570">
          <cell r="C570">
            <v>7001210022</v>
          </cell>
          <cell r="D570" t="str">
            <v>Interligação sem corte do tubo existente em ferro dúctil DN - 350 mm ou 400 mm.</v>
          </cell>
          <cell r="E570" t="str">
            <v>UD</v>
          </cell>
          <cell r="F570">
            <v>0</v>
          </cell>
          <cell r="G570">
            <v>262.13</v>
          </cell>
          <cell r="H570">
            <v>0</v>
          </cell>
          <cell r="I570">
            <v>0</v>
          </cell>
          <cell r="J570">
            <v>0</v>
          </cell>
          <cell r="K570">
            <v>262.13</v>
          </cell>
          <cell r="L570">
            <v>262.13</v>
          </cell>
          <cell r="M570">
            <v>340.77</v>
          </cell>
        </row>
        <row r="571">
          <cell r="C571">
            <v>7001210023</v>
          </cell>
          <cell r="D571" t="str">
            <v xml:space="preserve">Interligação sem corte do tubo existente em ferro dúctil DN - 450 mm ou 500 mm. </v>
          </cell>
          <cell r="E571" t="str">
            <v>UD</v>
          </cell>
          <cell r="F571">
            <v>0</v>
          </cell>
          <cell r="G571">
            <v>283.97000000000003</v>
          </cell>
          <cell r="H571">
            <v>0</v>
          </cell>
          <cell r="I571">
            <v>0</v>
          </cell>
          <cell r="J571">
            <v>0</v>
          </cell>
          <cell r="K571">
            <v>283.97000000000003</v>
          </cell>
          <cell r="L571">
            <v>283.97000000000003</v>
          </cell>
          <cell r="M571">
            <v>369.16</v>
          </cell>
        </row>
        <row r="572">
          <cell r="C572">
            <v>7001210024</v>
          </cell>
          <cell r="D572" t="str">
            <v>Interligação sem corte do tubo existente em ferro dúctil DN - 550 mm ou 600 mm.</v>
          </cell>
          <cell r="E572" t="str">
            <v>UD</v>
          </cell>
          <cell r="F572">
            <v>0</v>
          </cell>
          <cell r="G572">
            <v>305.82</v>
          </cell>
          <cell r="H572">
            <v>0</v>
          </cell>
          <cell r="I572">
            <v>0</v>
          </cell>
          <cell r="J572">
            <v>0</v>
          </cell>
          <cell r="K572">
            <v>305.82</v>
          </cell>
          <cell r="L572">
            <v>305.82</v>
          </cell>
          <cell r="M572">
            <v>397.57</v>
          </cell>
        </row>
        <row r="573">
          <cell r="C573">
            <v>7001210025</v>
          </cell>
          <cell r="D573" t="str">
            <v>Interligação sem corte do tubo existente em ferro dúctil DN - 650 mm ou 700 mm.</v>
          </cell>
          <cell r="E573" t="str">
            <v>UD</v>
          </cell>
          <cell r="F573">
            <v>0</v>
          </cell>
          <cell r="G573">
            <v>393.19</v>
          </cell>
          <cell r="H573">
            <v>0</v>
          </cell>
          <cell r="I573">
            <v>0</v>
          </cell>
          <cell r="J573">
            <v>0</v>
          </cell>
          <cell r="K573">
            <v>393.19</v>
          </cell>
          <cell r="L573">
            <v>393.19</v>
          </cell>
          <cell r="M573">
            <v>511.15</v>
          </cell>
        </row>
        <row r="574">
          <cell r="C574">
            <v>7001210026</v>
          </cell>
          <cell r="D574" t="str">
            <v>Interligação sem corte do tubo existente em ferro dúctil DN - 750 mm ou 800 mm.</v>
          </cell>
          <cell r="E574" t="str">
            <v>UD</v>
          </cell>
          <cell r="F574">
            <v>0</v>
          </cell>
          <cell r="G574">
            <v>524.27</v>
          </cell>
          <cell r="H574">
            <v>0</v>
          </cell>
          <cell r="I574">
            <v>0</v>
          </cell>
          <cell r="J574">
            <v>0</v>
          </cell>
          <cell r="K574">
            <v>524.27</v>
          </cell>
          <cell r="L574">
            <v>524.27</v>
          </cell>
          <cell r="M574">
            <v>681.55</v>
          </cell>
        </row>
        <row r="575">
          <cell r="K575">
            <v>0</v>
          </cell>
        </row>
        <row r="576">
          <cell r="D576" t="str">
            <v>INTERLIGAÇÃO COM CORTE DO TUBO EXISTENTE EM FERRO DÚCTIL</v>
          </cell>
          <cell r="K576">
            <v>0</v>
          </cell>
        </row>
        <row r="577">
          <cell r="C577">
            <v>7001210027</v>
          </cell>
          <cell r="D577" t="str">
            <v>Interligação com corte do tubo existente em ferro dúctil com DN - até 100 mm.</v>
          </cell>
          <cell r="E577" t="str">
            <v>UD</v>
          </cell>
          <cell r="F577">
            <v>217.24</v>
          </cell>
          <cell r="G577">
            <v>152.88999999999999</v>
          </cell>
          <cell r="H577">
            <v>2.11</v>
          </cell>
          <cell r="I577">
            <v>0</v>
          </cell>
          <cell r="J577">
            <v>0</v>
          </cell>
          <cell r="K577">
            <v>372.24</v>
          </cell>
          <cell r="L577">
            <v>372.24</v>
          </cell>
          <cell r="M577">
            <v>483.91</v>
          </cell>
        </row>
        <row r="578">
          <cell r="C578">
            <v>7001210028</v>
          </cell>
          <cell r="D578" t="str">
            <v>Interligação com corte do tubo existente em ferro dúctil com DN - 150 mm ou 200 mm.</v>
          </cell>
          <cell r="E578" t="str">
            <v>UD</v>
          </cell>
          <cell r="F578">
            <v>263.79000000000002</v>
          </cell>
          <cell r="G578">
            <v>185.66</v>
          </cell>
          <cell r="H578">
            <v>2.73</v>
          </cell>
          <cell r="I578">
            <v>0</v>
          </cell>
          <cell r="J578">
            <v>0</v>
          </cell>
          <cell r="K578">
            <v>452.18</v>
          </cell>
          <cell r="L578">
            <v>452.18</v>
          </cell>
          <cell r="M578">
            <v>587.83000000000004</v>
          </cell>
        </row>
        <row r="579">
          <cell r="C579">
            <v>7001210029</v>
          </cell>
          <cell r="D579" t="str">
            <v>Interligação com corte do tubo existente em ferro dúctil com DN - 250 mm ou 300 mm.</v>
          </cell>
          <cell r="E579" t="str">
            <v>UD</v>
          </cell>
          <cell r="F579">
            <v>310.33999999999997</v>
          </cell>
          <cell r="G579">
            <v>218.42</v>
          </cell>
          <cell r="H579">
            <v>4.84</v>
          </cell>
          <cell r="I579">
            <v>0</v>
          </cell>
          <cell r="J579">
            <v>0</v>
          </cell>
          <cell r="K579">
            <v>533.6</v>
          </cell>
          <cell r="L579">
            <v>533.6</v>
          </cell>
          <cell r="M579">
            <v>693.68</v>
          </cell>
        </row>
        <row r="580">
          <cell r="C580">
            <v>7001210030</v>
          </cell>
          <cell r="D580" t="str">
            <v>Interligação com corte do tubo existente em ferro dúctil com DN - 350 mm ou 400 mm.</v>
          </cell>
          <cell r="E580" t="str">
            <v>UD</v>
          </cell>
          <cell r="F580">
            <v>372.41</v>
          </cell>
          <cell r="G580">
            <v>262.10000000000002</v>
          </cell>
          <cell r="H580">
            <v>50.96</v>
          </cell>
          <cell r="I580">
            <v>0</v>
          </cell>
          <cell r="J580">
            <v>0</v>
          </cell>
          <cell r="K580">
            <v>685.47</v>
          </cell>
          <cell r="L580">
            <v>685.47</v>
          </cell>
          <cell r="M580">
            <v>891.11</v>
          </cell>
        </row>
        <row r="581">
          <cell r="C581">
            <v>7001210031</v>
          </cell>
          <cell r="D581" t="str">
            <v>Interligação com corte do tubo existente em ferro dúctil com DN - 450 mm ou 500 mm.</v>
          </cell>
          <cell r="E581" t="str">
            <v>UD</v>
          </cell>
          <cell r="F581">
            <v>403.44</v>
          </cell>
          <cell r="G581">
            <v>283.95</v>
          </cell>
          <cell r="H581">
            <v>8.35</v>
          </cell>
          <cell r="I581">
            <v>0</v>
          </cell>
          <cell r="J581">
            <v>0</v>
          </cell>
          <cell r="K581">
            <v>695.74</v>
          </cell>
          <cell r="L581">
            <v>695.74</v>
          </cell>
          <cell r="M581">
            <v>904.46</v>
          </cell>
        </row>
        <row r="582">
          <cell r="C582">
            <v>7001210032</v>
          </cell>
          <cell r="D582" t="str">
            <v>Interligação com corte do tubo existente em ferro dúctil com DN - 550 mm ou 600 mm.</v>
          </cell>
          <cell r="E582" t="str">
            <v>UD</v>
          </cell>
          <cell r="F582">
            <v>434.48</v>
          </cell>
          <cell r="G582">
            <v>305.79000000000002</v>
          </cell>
          <cell r="H582">
            <v>11.43</v>
          </cell>
          <cell r="I582">
            <v>0</v>
          </cell>
          <cell r="J582">
            <v>0</v>
          </cell>
          <cell r="K582">
            <v>751.7</v>
          </cell>
          <cell r="L582">
            <v>751.7</v>
          </cell>
          <cell r="M582">
            <v>977.21</v>
          </cell>
        </row>
        <row r="583">
          <cell r="C583">
            <v>7001210033</v>
          </cell>
          <cell r="D583" t="str">
            <v>Interligação com corte do tubo existente em ferro dúctil com DN - 650 mm ou 700 mm.</v>
          </cell>
          <cell r="E583" t="str">
            <v>UD</v>
          </cell>
          <cell r="F583">
            <v>558.61</v>
          </cell>
          <cell r="G583">
            <v>393.16</v>
          </cell>
          <cell r="H583">
            <v>16.7</v>
          </cell>
          <cell r="I583">
            <v>0</v>
          </cell>
          <cell r="J583">
            <v>0</v>
          </cell>
          <cell r="K583">
            <v>968.47</v>
          </cell>
          <cell r="L583">
            <v>968.47</v>
          </cell>
          <cell r="M583">
            <v>1259.01</v>
          </cell>
        </row>
        <row r="584">
          <cell r="C584">
            <v>7001210034</v>
          </cell>
          <cell r="D584" t="str">
            <v>Interligação com corte do tubo existente em ferro dúctil com DN - 750 mm ou 800 mm.</v>
          </cell>
          <cell r="E584" t="str">
            <v>UD</v>
          </cell>
          <cell r="F584">
            <v>744.82</v>
          </cell>
          <cell r="G584">
            <v>524.21</v>
          </cell>
          <cell r="H584">
            <v>16.7</v>
          </cell>
          <cell r="I584">
            <v>0</v>
          </cell>
          <cell r="J584">
            <v>0</v>
          </cell>
          <cell r="K584">
            <v>1285.73</v>
          </cell>
          <cell r="L584">
            <v>1285.73</v>
          </cell>
          <cell r="M584">
            <v>1671.45</v>
          </cell>
        </row>
        <row r="585">
          <cell r="C585">
            <v>7001210035</v>
          </cell>
          <cell r="D585" t="str">
            <v>Interligação com corte do tubo existente em ferro dúctil com DN - 900 mm ou1.000 mm.</v>
          </cell>
          <cell r="E585" t="str">
            <v>UD</v>
          </cell>
          <cell r="F585">
            <v>931.02</v>
          </cell>
          <cell r="G585">
            <v>655.26</v>
          </cell>
          <cell r="H585">
            <v>16.7</v>
          </cell>
          <cell r="I585">
            <v>0</v>
          </cell>
          <cell r="J585">
            <v>0</v>
          </cell>
          <cell r="K585">
            <v>1602.98</v>
          </cell>
          <cell r="L585">
            <v>1602.98</v>
          </cell>
          <cell r="M585">
            <v>2083.87</v>
          </cell>
        </row>
        <row r="586">
          <cell r="C586">
            <v>7001210036</v>
          </cell>
          <cell r="D586" t="str">
            <v>Interligação com corte do tubo existente em ferro dúctil com DN -1.200 mm.</v>
          </cell>
          <cell r="E586" t="str">
            <v>UD</v>
          </cell>
          <cell r="F586">
            <v>1117.22</v>
          </cell>
          <cell r="G586">
            <v>786.31</v>
          </cell>
          <cell r="H586">
            <v>24.18</v>
          </cell>
          <cell r="I586">
            <v>0</v>
          </cell>
          <cell r="J586">
            <v>0</v>
          </cell>
          <cell r="K586">
            <v>1927.71</v>
          </cell>
          <cell r="L586">
            <v>1927.71</v>
          </cell>
          <cell r="M586">
            <v>2506.02</v>
          </cell>
        </row>
        <row r="587">
          <cell r="K587">
            <v>0</v>
          </cell>
        </row>
        <row r="588">
          <cell r="D588" t="str">
            <v>MONTAGEM DE JUNTAS FLANGEADAS DE TUBOS E CONEXÕES DE FERRO</v>
          </cell>
          <cell r="K588">
            <v>0</v>
          </cell>
        </row>
        <row r="589">
          <cell r="C589">
            <v>7001210037</v>
          </cell>
          <cell r="D589" t="str">
            <v>Montagem de junta flangeada de tubos e conexões de ferro fundido ( contendo 02 flanges a unidade ) - DN - 50mm.</v>
          </cell>
          <cell r="E589" t="str">
            <v>UD</v>
          </cell>
          <cell r="F589">
            <v>0</v>
          </cell>
          <cell r="G589">
            <v>13.26</v>
          </cell>
          <cell r="H589">
            <v>0</v>
          </cell>
          <cell r="I589">
            <v>0</v>
          </cell>
          <cell r="J589">
            <v>0</v>
          </cell>
          <cell r="K589">
            <v>13.26</v>
          </cell>
          <cell r="L589">
            <v>13.26</v>
          </cell>
          <cell r="M589">
            <v>17.239999999999998</v>
          </cell>
        </row>
        <row r="590">
          <cell r="C590">
            <v>7001210038</v>
          </cell>
          <cell r="D590" t="str">
            <v>Montagem de junta flangeada de tubos e conexões de ferro fundido ( contendo 02 flanges a unidade ) - DN - 80mm.</v>
          </cell>
          <cell r="E590" t="str">
            <v>UD</v>
          </cell>
          <cell r="F590">
            <v>0</v>
          </cell>
          <cell r="G590">
            <v>20.13</v>
          </cell>
          <cell r="H590">
            <v>0</v>
          </cell>
          <cell r="I590">
            <v>0</v>
          </cell>
          <cell r="J590">
            <v>0</v>
          </cell>
          <cell r="K590">
            <v>20.13</v>
          </cell>
          <cell r="L590">
            <v>20.13</v>
          </cell>
          <cell r="M590">
            <v>26.17</v>
          </cell>
        </row>
        <row r="591">
          <cell r="C591">
            <v>7001210039</v>
          </cell>
          <cell r="D591" t="str">
            <v>Montagem de junta flangeada de tubos e conexões de ferro fundido ( contendo 02 flanges a unidade ) - DN - 100mm.</v>
          </cell>
          <cell r="E591" t="str">
            <v>UD</v>
          </cell>
          <cell r="F591">
            <v>0</v>
          </cell>
          <cell r="G591">
            <v>24.8</v>
          </cell>
          <cell r="H591">
            <v>0</v>
          </cell>
          <cell r="I591">
            <v>0</v>
          </cell>
          <cell r="J591">
            <v>0</v>
          </cell>
          <cell r="K591">
            <v>24.8</v>
          </cell>
          <cell r="L591">
            <v>24.8</v>
          </cell>
          <cell r="M591">
            <v>32.24</v>
          </cell>
        </row>
        <row r="592">
          <cell r="C592">
            <v>7001210040</v>
          </cell>
          <cell r="D592" t="str">
            <v>Montagem de junta flangeada de tubos e conexões de ferro fundido ( contendo 02 flanges a unidade ) - DN - 150mm.</v>
          </cell>
          <cell r="E592" t="str">
            <v>UD</v>
          </cell>
          <cell r="F592">
            <v>0</v>
          </cell>
          <cell r="G592">
            <v>39.69</v>
          </cell>
          <cell r="H592">
            <v>0</v>
          </cell>
          <cell r="I592">
            <v>0</v>
          </cell>
          <cell r="J592">
            <v>0</v>
          </cell>
          <cell r="K592">
            <v>39.69</v>
          </cell>
          <cell r="L592">
            <v>39.69</v>
          </cell>
          <cell r="M592">
            <v>51.6</v>
          </cell>
        </row>
        <row r="593">
          <cell r="C593">
            <v>7001210041</v>
          </cell>
          <cell r="D593" t="str">
            <v>Montagem de junta flangeada de tubos e conexões de ferro fundido ( contendo 02 flanges a unidade ) - DN - 200mm.</v>
          </cell>
          <cell r="E593" t="str">
            <v>UD</v>
          </cell>
          <cell r="F593">
            <v>0</v>
          </cell>
          <cell r="G593">
            <v>54.51</v>
          </cell>
          <cell r="H593">
            <v>0</v>
          </cell>
          <cell r="I593">
            <v>0</v>
          </cell>
          <cell r="J593">
            <v>0</v>
          </cell>
          <cell r="K593">
            <v>54.51</v>
          </cell>
          <cell r="L593">
            <v>54.51</v>
          </cell>
          <cell r="M593">
            <v>70.86</v>
          </cell>
        </row>
        <row r="594">
          <cell r="C594">
            <v>7001210042</v>
          </cell>
          <cell r="D594" t="str">
            <v>Montagem de junta flangeada de tubos e conexões de ferro fundido ( contendo 02 flanges a unidade ) - DN - 250mm.</v>
          </cell>
          <cell r="E594" t="str">
            <v>UD</v>
          </cell>
          <cell r="F594">
            <v>0</v>
          </cell>
          <cell r="G594">
            <v>71.040000000000006</v>
          </cell>
          <cell r="H594">
            <v>0</v>
          </cell>
          <cell r="I594">
            <v>0</v>
          </cell>
          <cell r="J594">
            <v>0</v>
          </cell>
          <cell r="K594">
            <v>71.040000000000006</v>
          </cell>
          <cell r="L594">
            <v>71.040000000000006</v>
          </cell>
          <cell r="M594">
            <v>92.35</v>
          </cell>
        </row>
        <row r="595">
          <cell r="C595">
            <v>7001210043</v>
          </cell>
          <cell r="D595" t="str">
            <v>Montagem de junta flangeada de tubos e conexões de ferro fundido (contendo 02 flanges a unidade ) - DN - 300mm.</v>
          </cell>
          <cell r="E595" t="str">
            <v>UD</v>
          </cell>
          <cell r="F595">
            <v>0</v>
          </cell>
          <cell r="G595">
            <v>86.67</v>
          </cell>
          <cell r="H595">
            <v>0</v>
          </cell>
          <cell r="I595">
            <v>0</v>
          </cell>
          <cell r="J595">
            <v>0</v>
          </cell>
          <cell r="K595">
            <v>86.67</v>
          </cell>
          <cell r="L595">
            <v>86.67</v>
          </cell>
          <cell r="M595">
            <v>112.67</v>
          </cell>
        </row>
        <row r="596">
          <cell r="C596">
            <v>7001210044</v>
          </cell>
          <cell r="D596" t="str">
            <v>Montagem de junta flangeada de tubos e conexões de ferro fundido ( contendo 02 flanges a unidade ) - DN - 350mm.</v>
          </cell>
          <cell r="E596" t="str">
            <v>UD</v>
          </cell>
          <cell r="F596">
            <v>0</v>
          </cell>
          <cell r="G596">
            <v>111.12</v>
          </cell>
          <cell r="H596">
            <v>0</v>
          </cell>
          <cell r="I596">
            <v>0</v>
          </cell>
          <cell r="J596">
            <v>0</v>
          </cell>
          <cell r="K596">
            <v>111.12</v>
          </cell>
          <cell r="L596">
            <v>111.12</v>
          </cell>
          <cell r="M596">
            <v>144.46</v>
          </cell>
        </row>
        <row r="597">
          <cell r="C597">
            <v>7001210045</v>
          </cell>
          <cell r="D597" t="str">
            <v xml:space="preserve">Montagem de junta flangeada de tubos e conexões de ferro fundido ( contendo 02 flanges a unidade ) - DN - 400mm. </v>
          </cell>
          <cell r="E597" t="str">
            <v>UD</v>
          </cell>
          <cell r="F597">
            <v>0</v>
          </cell>
          <cell r="G597">
            <v>123.71</v>
          </cell>
          <cell r="H597">
            <v>0</v>
          </cell>
          <cell r="I597">
            <v>0</v>
          </cell>
          <cell r="J597">
            <v>0</v>
          </cell>
          <cell r="K597">
            <v>123.71</v>
          </cell>
          <cell r="L597">
            <v>123.71</v>
          </cell>
          <cell r="M597">
            <v>160.82</v>
          </cell>
        </row>
        <row r="598">
          <cell r="C598">
            <v>7001210046</v>
          </cell>
          <cell r="D598" t="str">
            <v>Montagem de junta flangeada de tubos e conexões de ferro fundido ( contendo 02 flanges a unidade ) - DN - 450mm.</v>
          </cell>
          <cell r="E598" t="str">
            <v>UD</v>
          </cell>
          <cell r="F598">
            <v>0</v>
          </cell>
          <cell r="G598">
            <v>140.1</v>
          </cell>
          <cell r="H598">
            <v>0</v>
          </cell>
          <cell r="I598">
            <v>0</v>
          </cell>
          <cell r="J598">
            <v>0</v>
          </cell>
          <cell r="K598">
            <v>140.1</v>
          </cell>
          <cell r="L598">
            <v>140.1</v>
          </cell>
          <cell r="M598">
            <v>182.13</v>
          </cell>
        </row>
        <row r="599">
          <cell r="C599">
            <v>7001210047</v>
          </cell>
          <cell r="D599" t="str">
            <v>Montagem de junta flangeada de tubos e conexões de ferro fundido ( contendo 02 flanges a unidade ) - DN - 500mm.</v>
          </cell>
          <cell r="E599" t="str">
            <v>UD</v>
          </cell>
          <cell r="F599">
            <v>0</v>
          </cell>
          <cell r="G599">
            <v>152.02000000000001</v>
          </cell>
          <cell r="H599">
            <v>0</v>
          </cell>
          <cell r="I599">
            <v>0</v>
          </cell>
          <cell r="J599">
            <v>0</v>
          </cell>
          <cell r="K599">
            <v>152.02000000000001</v>
          </cell>
          <cell r="L599">
            <v>152.02000000000001</v>
          </cell>
          <cell r="M599">
            <v>197.63</v>
          </cell>
        </row>
        <row r="600">
          <cell r="C600">
            <v>7001210048</v>
          </cell>
          <cell r="D600" t="str">
            <v>Montagem de junta flangeada de tubos e conexões de ferro fundido ( contendo 02 flanges a unidade ) - DN - 550mm.</v>
          </cell>
          <cell r="E600" t="str">
            <v>UD</v>
          </cell>
          <cell r="F600">
            <v>0</v>
          </cell>
          <cell r="G600">
            <v>165.69</v>
          </cell>
          <cell r="H600">
            <v>0</v>
          </cell>
          <cell r="I600">
            <v>0</v>
          </cell>
          <cell r="J600">
            <v>0</v>
          </cell>
          <cell r="K600">
            <v>165.69</v>
          </cell>
          <cell r="L600">
            <v>165.69</v>
          </cell>
          <cell r="M600">
            <v>215.4</v>
          </cell>
        </row>
        <row r="601">
          <cell r="C601">
            <v>7001210049</v>
          </cell>
          <cell r="D601" t="str">
            <v>Montagem de junta flangeada de tubos e conexões de ferro fundido ( contendo 02 flanges a unidade ) - DN - 600mm.</v>
          </cell>
          <cell r="E601" t="str">
            <v>UD</v>
          </cell>
          <cell r="F601">
            <v>0</v>
          </cell>
          <cell r="G601">
            <v>186.11</v>
          </cell>
          <cell r="H601">
            <v>0</v>
          </cell>
          <cell r="I601">
            <v>0</v>
          </cell>
          <cell r="J601">
            <v>0</v>
          </cell>
          <cell r="K601">
            <v>186.11</v>
          </cell>
          <cell r="L601">
            <v>186.11</v>
          </cell>
          <cell r="M601">
            <v>241.94</v>
          </cell>
        </row>
        <row r="602">
          <cell r="C602">
            <v>7001210050</v>
          </cell>
          <cell r="D602" t="str">
            <v>Montagem de junta flangeada de tubos e conexões de ferro fundido ( contendo 02 flanges a unidade ) - DN - 700mm.</v>
          </cell>
          <cell r="E602" t="str">
            <v>UD</v>
          </cell>
          <cell r="F602">
            <v>0</v>
          </cell>
          <cell r="G602">
            <v>279.91000000000003</v>
          </cell>
          <cell r="H602">
            <v>0</v>
          </cell>
          <cell r="I602">
            <v>0</v>
          </cell>
          <cell r="J602">
            <v>0</v>
          </cell>
          <cell r="K602">
            <v>279.91000000000003</v>
          </cell>
          <cell r="L602">
            <v>279.91000000000003</v>
          </cell>
          <cell r="M602">
            <v>363.88</v>
          </cell>
        </row>
        <row r="603">
          <cell r="C603">
            <v>7001210051</v>
          </cell>
          <cell r="D603" t="str">
            <v>Montagem de junta flangeada de tubos e conexões de ferro fundido ( contendo 02 flanges a unidade ) - DN - 800mm.</v>
          </cell>
          <cell r="E603" t="str">
            <v>UD</v>
          </cell>
          <cell r="F603">
            <v>0</v>
          </cell>
          <cell r="G603">
            <v>303.45999999999998</v>
          </cell>
          <cell r="H603">
            <v>0</v>
          </cell>
          <cell r="I603">
            <v>0</v>
          </cell>
          <cell r="J603">
            <v>0</v>
          </cell>
          <cell r="K603">
            <v>303.45999999999998</v>
          </cell>
          <cell r="L603">
            <v>303.45999999999998</v>
          </cell>
          <cell r="M603">
            <v>394.5</v>
          </cell>
        </row>
        <row r="604">
          <cell r="C604">
            <v>7001210052</v>
          </cell>
          <cell r="D604" t="str">
            <v>Montagem de junta flangeada de tubos e conexões de ferro fundido ( contendo 02 flanges a unidade ) - DN - 900mm.</v>
          </cell>
          <cell r="E604" t="str">
            <v>UD</v>
          </cell>
          <cell r="F604">
            <v>0</v>
          </cell>
          <cell r="G604">
            <v>327.76</v>
          </cell>
          <cell r="H604">
            <v>0</v>
          </cell>
          <cell r="I604">
            <v>0</v>
          </cell>
          <cell r="J604">
            <v>0</v>
          </cell>
          <cell r="K604">
            <v>327.76</v>
          </cell>
          <cell r="L604">
            <v>327.76</v>
          </cell>
          <cell r="M604">
            <v>426.09</v>
          </cell>
        </row>
        <row r="605">
          <cell r="C605">
            <v>7001210053</v>
          </cell>
          <cell r="D605" t="str">
            <v>Montagem de junta flangeada de tubos e conexões de ferro fundido ( contendo 02 flanges a unidade ) - DN - 1.000mm.</v>
          </cell>
          <cell r="E605" t="str">
            <v>UD</v>
          </cell>
          <cell r="F605">
            <v>0</v>
          </cell>
          <cell r="G605">
            <v>427.88</v>
          </cell>
          <cell r="H605">
            <v>0</v>
          </cell>
          <cell r="I605">
            <v>0</v>
          </cell>
          <cell r="J605">
            <v>0</v>
          </cell>
          <cell r="K605">
            <v>427.88</v>
          </cell>
          <cell r="L605">
            <v>427.88</v>
          </cell>
          <cell r="M605">
            <v>556.24</v>
          </cell>
        </row>
        <row r="606">
          <cell r="C606">
            <v>7001210054</v>
          </cell>
          <cell r="D606" t="str">
            <v>Montagem de junta flangeada de tubos e conexões de ferro fundido ( contendo 02 flanges a unidade ) - DN - 1.200mm.</v>
          </cell>
          <cell r="E606" t="str">
            <v>UD</v>
          </cell>
          <cell r="F606">
            <v>0</v>
          </cell>
          <cell r="G606">
            <v>455.44</v>
          </cell>
          <cell r="H606">
            <v>0</v>
          </cell>
          <cell r="I606">
            <v>0</v>
          </cell>
          <cell r="J606">
            <v>0</v>
          </cell>
          <cell r="K606">
            <v>455.44</v>
          </cell>
          <cell r="L606">
            <v>455.44</v>
          </cell>
          <cell r="M606">
            <v>592.07000000000005</v>
          </cell>
        </row>
        <row r="607">
          <cell r="K607">
            <v>0</v>
          </cell>
        </row>
        <row r="608">
          <cell r="D608" t="str">
            <v>ASSENTAMENTO DE TUBULAÇÃO EM PVC OU PRFV OU RPVC OU CPRFV</v>
          </cell>
          <cell r="K608">
            <v>0</v>
          </cell>
        </row>
        <row r="609">
          <cell r="C609">
            <v>7001220185</v>
          </cell>
          <cell r="D609" t="str">
            <v>Assentamento de tubulação ponta e bolsa em PVC ou PRFV ou RPVC ou CPRFV com conexões e peças especiais - DN -  50 mm, inclusive carga, transporte e descarga.</v>
          </cell>
          <cell r="E609" t="str">
            <v>M</v>
          </cell>
          <cell r="F609">
            <v>0.12</v>
          </cell>
          <cell r="G609">
            <v>0.8</v>
          </cell>
          <cell r="K609">
            <v>0.92</v>
          </cell>
          <cell r="L609">
            <v>0.92</v>
          </cell>
          <cell r="M609">
            <v>1.2</v>
          </cell>
        </row>
        <row r="610">
          <cell r="C610">
            <v>7001220186</v>
          </cell>
          <cell r="D610" t="str">
            <v>Assentamento de tubulação ponta e bolsa em PVC ou PRFV ou RPVC ou CPRFV com conexões e peças especiais  - DN -  75 mm, inclusive carga, transporte e descarga.</v>
          </cell>
          <cell r="E610" t="str">
            <v>M</v>
          </cell>
          <cell r="F610">
            <v>0.32</v>
          </cell>
          <cell r="G610">
            <v>0.87</v>
          </cell>
          <cell r="K610">
            <v>1.19</v>
          </cell>
          <cell r="L610">
            <v>1.19</v>
          </cell>
          <cell r="M610">
            <v>1.55</v>
          </cell>
        </row>
        <row r="611">
          <cell r="C611">
            <v>7001220187</v>
          </cell>
          <cell r="D611" t="str">
            <v>Assentamento de tubulação ponta e bolsa em PVC ou PRFV ou RPVC ou CPRFV com conexões e peças especiais -  DN -  100 mm, inclusive carga, transporte e descarga.</v>
          </cell>
          <cell r="E611" t="str">
            <v>M</v>
          </cell>
          <cell r="F611">
            <v>0.36</v>
          </cell>
          <cell r="G611">
            <v>1.25</v>
          </cell>
          <cell r="K611">
            <v>1.61</v>
          </cell>
          <cell r="L611">
            <v>1.61</v>
          </cell>
          <cell r="M611">
            <v>2.09</v>
          </cell>
        </row>
        <row r="612">
          <cell r="C612">
            <v>7001220188</v>
          </cell>
          <cell r="D612" t="str">
            <v>Assentamento de tubulação ponta e bolsa em PVC ou PRFV ou RPVC ou CPRFV com conexões e peças especiais  - DN -  150 mm, inclusive carga, transporte e descarga.</v>
          </cell>
          <cell r="E612" t="str">
            <v>M</v>
          </cell>
          <cell r="F612">
            <v>0.54</v>
          </cell>
          <cell r="G612">
            <v>1.33</v>
          </cell>
          <cell r="K612">
            <v>1.87</v>
          </cell>
          <cell r="L612">
            <v>1.87</v>
          </cell>
          <cell r="M612">
            <v>2.4300000000000002</v>
          </cell>
        </row>
        <row r="613">
          <cell r="C613">
            <v>7001220189</v>
          </cell>
          <cell r="D613" t="str">
            <v>Assentamento de tubulação ponta e bolsa em PVC ou PRFV ou RPVC ou CPRFV com conexões e peças especiais  - DN -  200 mm, inclusive carga, transporte e descarga.</v>
          </cell>
          <cell r="E613" t="str">
            <v>M</v>
          </cell>
          <cell r="F613">
            <v>0.72</v>
          </cell>
          <cell r="G613">
            <v>2.4900000000000002</v>
          </cell>
          <cell r="K613">
            <v>3.21</v>
          </cell>
          <cell r="L613">
            <v>3.21</v>
          </cell>
          <cell r="M613">
            <v>4.17</v>
          </cell>
        </row>
        <row r="614">
          <cell r="C614">
            <v>7001220190</v>
          </cell>
          <cell r="D614" t="str">
            <v>Assentamento de tubulação ponta e bolsa em PVC ou PRFV ou RPVC ou CPRFV com conexões e peças especiais  - DN -  250 mm, inclusive carga, transporte e descarga.</v>
          </cell>
          <cell r="E614" t="str">
            <v>M</v>
          </cell>
          <cell r="F614">
            <v>0.9</v>
          </cell>
          <cell r="G614">
            <v>2.63</v>
          </cell>
          <cell r="K614">
            <v>3.53</v>
          </cell>
          <cell r="L614">
            <v>3.53</v>
          </cell>
          <cell r="M614">
            <v>4.59</v>
          </cell>
        </row>
        <row r="615">
          <cell r="C615">
            <v>7001220191</v>
          </cell>
          <cell r="D615" t="str">
            <v>Assentamento de tubulação ponta e bolsa em PVC ou PRFV ou RPVC ou CPRFV com conexões e peças especiais  - DN -  300 mm, inclusive carga, transporte e descarga.</v>
          </cell>
          <cell r="E615" t="str">
            <v>M</v>
          </cell>
          <cell r="F615">
            <v>2.2000000000000002</v>
          </cell>
          <cell r="G615">
            <v>1.51</v>
          </cell>
          <cell r="K615">
            <v>3.71</v>
          </cell>
          <cell r="L615">
            <v>3.71</v>
          </cell>
          <cell r="M615">
            <v>4.82</v>
          </cell>
        </row>
        <row r="616">
          <cell r="C616">
            <v>7001220193</v>
          </cell>
          <cell r="D616" t="str">
            <v>Assentamento de tubulação ponta e bolsa em PVC ou PRFV ou RPVC ou CPRFV com conexões e peças especiais  - DN -  400 mm, inclusive carga, transporte e descarga.</v>
          </cell>
          <cell r="E616" t="str">
            <v>M</v>
          </cell>
          <cell r="F616">
            <v>2.8</v>
          </cell>
          <cell r="G616">
            <v>1.71</v>
          </cell>
          <cell r="K616">
            <v>4.51</v>
          </cell>
          <cell r="L616">
            <v>4.51</v>
          </cell>
          <cell r="M616">
            <v>5.86</v>
          </cell>
        </row>
        <row r="617">
          <cell r="C617">
            <v>7001220194</v>
          </cell>
          <cell r="D617" t="str">
            <v>Assentamento de tubulação ponta e bolsa em PVC ou PRFV ou RPVC ou CPRFV com conexões e peças especiais  - DN -  500 mm, inclusive carga, transporte e descarga.</v>
          </cell>
          <cell r="E617" t="str">
            <v>M</v>
          </cell>
          <cell r="F617">
            <v>3.32</v>
          </cell>
          <cell r="G617">
            <v>1.96</v>
          </cell>
          <cell r="K617">
            <v>5.28</v>
          </cell>
          <cell r="L617">
            <v>5.28</v>
          </cell>
          <cell r="M617">
            <v>6.86</v>
          </cell>
        </row>
        <row r="618">
          <cell r="C618">
            <v>7001220192</v>
          </cell>
          <cell r="D618" t="str">
            <v>Assentamento de tubulação ponta e bolsa em PVC ou PRFV ou RPVC ou CPRFV com conexões e peças especiais  - DN -  350 mm, inclusive carga, transporte e descarga.</v>
          </cell>
          <cell r="E618" t="str">
            <v>M</v>
          </cell>
          <cell r="F618">
            <v>2.44</v>
          </cell>
          <cell r="G618">
            <v>1.59</v>
          </cell>
          <cell r="K618">
            <v>4.03</v>
          </cell>
          <cell r="L618">
            <v>4.03</v>
          </cell>
          <cell r="M618">
            <v>5.24</v>
          </cell>
        </row>
        <row r="619">
          <cell r="K619">
            <v>0</v>
          </cell>
        </row>
        <row r="620">
          <cell r="D620" t="str">
            <v>INTERLIGAÇÃO SEM CORTE DO TUBO EXISTENTE EM PVC</v>
          </cell>
          <cell r="K620">
            <v>0</v>
          </cell>
        </row>
        <row r="621">
          <cell r="C621">
            <v>7001220010</v>
          </cell>
          <cell r="D621" t="str">
            <v>Interligação sem corte do tubo existente em PVC DN até 100 mm.</v>
          </cell>
          <cell r="E621" t="str">
            <v>UD</v>
          </cell>
          <cell r="F621">
            <v>0</v>
          </cell>
          <cell r="G621">
            <v>274.93</v>
          </cell>
          <cell r="H621">
            <v>0</v>
          </cell>
          <cell r="I621">
            <v>0</v>
          </cell>
          <cell r="J621">
            <v>0</v>
          </cell>
          <cell r="K621">
            <v>274.93</v>
          </cell>
          <cell r="L621">
            <v>274.93</v>
          </cell>
          <cell r="M621">
            <v>357.41</v>
          </cell>
        </row>
        <row r="622">
          <cell r="C622">
            <v>7001220011</v>
          </cell>
          <cell r="D622" t="str">
            <v>Interligação sem corte do tubo existente em PVC DN - 150 mm ou 200 mm.</v>
          </cell>
          <cell r="E622" t="str">
            <v>UD</v>
          </cell>
          <cell r="F622">
            <v>0</v>
          </cell>
          <cell r="G622">
            <v>326.49</v>
          </cell>
          <cell r="H622">
            <v>0</v>
          </cell>
          <cell r="I622">
            <v>0</v>
          </cell>
          <cell r="J622">
            <v>0</v>
          </cell>
          <cell r="K622">
            <v>326.49</v>
          </cell>
          <cell r="L622">
            <v>326.49</v>
          </cell>
          <cell r="M622">
            <v>424.44</v>
          </cell>
        </row>
        <row r="623">
          <cell r="C623">
            <v>7001220012</v>
          </cell>
          <cell r="D623" t="str">
            <v>Interligação sem corte do tubo existente em PVC DN - 250 mm ou 300 mm.</v>
          </cell>
          <cell r="E623" t="str">
            <v>UD</v>
          </cell>
          <cell r="F623">
            <v>0</v>
          </cell>
          <cell r="G623">
            <v>408.96</v>
          </cell>
          <cell r="H623">
            <v>0</v>
          </cell>
          <cell r="I623">
            <v>0</v>
          </cell>
          <cell r="J623">
            <v>0</v>
          </cell>
          <cell r="K623">
            <v>408.96</v>
          </cell>
          <cell r="L623">
            <v>408.96</v>
          </cell>
          <cell r="M623">
            <v>531.65</v>
          </cell>
        </row>
        <row r="624">
          <cell r="K624">
            <v>0</v>
          </cell>
        </row>
        <row r="625">
          <cell r="D625" t="str">
            <v>INTERLIGAÇÃO COM CORTE DO TUBO EXISTENTE EM PVC</v>
          </cell>
          <cell r="K625">
            <v>0</v>
          </cell>
        </row>
        <row r="626">
          <cell r="C626">
            <v>7001220013</v>
          </cell>
          <cell r="D626" t="str">
            <v>Interligação com corte do tubo existente em PVC DN até 100 mm.</v>
          </cell>
          <cell r="E626" t="str">
            <v>UD</v>
          </cell>
          <cell r="F626">
            <v>0</v>
          </cell>
          <cell r="G626">
            <v>353.98</v>
          </cell>
          <cell r="H626">
            <v>0</v>
          </cell>
          <cell r="I626">
            <v>0</v>
          </cell>
          <cell r="J626">
            <v>0</v>
          </cell>
          <cell r="K626">
            <v>353.98</v>
          </cell>
          <cell r="L626">
            <v>353.98</v>
          </cell>
          <cell r="M626">
            <v>460.17</v>
          </cell>
        </row>
        <row r="627">
          <cell r="C627">
            <v>7001220014</v>
          </cell>
          <cell r="D627" t="str">
            <v>Interligação com corte do tubo existente em PVC DN - 150 mm.</v>
          </cell>
          <cell r="E627" t="str">
            <v>UD</v>
          </cell>
          <cell r="F627">
            <v>0</v>
          </cell>
          <cell r="G627">
            <v>422.71</v>
          </cell>
          <cell r="H627">
            <v>0</v>
          </cell>
          <cell r="I627">
            <v>0</v>
          </cell>
          <cell r="J627">
            <v>0</v>
          </cell>
          <cell r="K627">
            <v>422.71</v>
          </cell>
          <cell r="L627">
            <v>422.71</v>
          </cell>
          <cell r="M627">
            <v>549.52</v>
          </cell>
        </row>
        <row r="628">
          <cell r="C628">
            <v>7001220015</v>
          </cell>
          <cell r="D628" t="str">
            <v>Interligação com corte do tubo existente em PVC DN - 200 mm.</v>
          </cell>
          <cell r="E628" t="str">
            <v>UD</v>
          </cell>
          <cell r="F628">
            <v>0</v>
          </cell>
          <cell r="G628">
            <v>508.62</v>
          </cell>
          <cell r="H628">
            <v>0</v>
          </cell>
          <cell r="I628">
            <v>0</v>
          </cell>
          <cell r="J628">
            <v>0</v>
          </cell>
          <cell r="K628">
            <v>508.62</v>
          </cell>
          <cell r="L628">
            <v>508.62</v>
          </cell>
          <cell r="M628">
            <v>661.21</v>
          </cell>
        </row>
        <row r="629">
          <cell r="C629">
            <v>7001220016</v>
          </cell>
          <cell r="D629" t="str">
            <v>Interligação com corte do tubo existente em PVC DN - 250 mm ou 300 mm.</v>
          </cell>
          <cell r="E629" t="str">
            <v>UD</v>
          </cell>
          <cell r="F629">
            <v>0</v>
          </cell>
          <cell r="G629">
            <v>663.27</v>
          </cell>
          <cell r="H629">
            <v>0</v>
          </cell>
          <cell r="I629">
            <v>0</v>
          </cell>
          <cell r="J629">
            <v>0</v>
          </cell>
          <cell r="K629">
            <v>663.27</v>
          </cell>
          <cell r="L629">
            <v>663.27</v>
          </cell>
          <cell r="M629">
            <v>862.25</v>
          </cell>
        </row>
        <row r="630">
          <cell r="K630">
            <v>0</v>
          </cell>
        </row>
        <row r="631">
          <cell r="D631" t="str">
            <v>INSTALAÇÃO DE VÁLVULAS, REGISTROS OU HIDRANTES DE COLUNA</v>
          </cell>
          <cell r="K631">
            <v>0</v>
          </cell>
        </row>
        <row r="632">
          <cell r="C632">
            <v>7001230001</v>
          </cell>
          <cell r="D632" t="str">
            <v>Instalação de hidrante de coluna - DN -  100mm.</v>
          </cell>
          <cell r="E632" t="str">
            <v>UD</v>
          </cell>
          <cell r="F632">
            <v>0</v>
          </cell>
          <cell r="G632">
            <v>312.73</v>
          </cell>
          <cell r="H632">
            <v>0</v>
          </cell>
          <cell r="I632">
            <v>0</v>
          </cell>
          <cell r="J632">
            <v>0</v>
          </cell>
          <cell r="K632">
            <v>312.73</v>
          </cell>
          <cell r="L632">
            <v>312.73</v>
          </cell>
          <cell r="M632">
            <v>406.55</v>
          </cell>
        </row>
        <row r="633">
          <cell r="C633">
            <v>7001230002</v>
          </cell>
          <cell r="D633" t="str">
            <v>Instalação de registro ou válvulas borboletas - DN -  400mm.</v>
          </cell>
          <cell r="E633" t="str">
            <v>UD</v>
          </cell>
          <cell r="F633">
            <v>0</v>
          </cell>
          <cell r="G633">
            <v>134.84</v>
          </cell>
          <cell r="H633">
            <v>0</v>
          </cell>
          <cell r="I633">
            <v>0</v>
          </cell>
          <cell r="J633">
            <v>0</v>
          </cell>
          <cell r="K633">
            <v>134.84</v>
          </cell>
          <cell r="L633">
            <v>134.84</v>
          </cell>
          <cell r="M633">
            <v>175.29</v>
          </cell>
        </row>
        <row r="634">
          <cell r="C634">
            <v>7001230003</v>
          </cell>
          <cell r="D634" t="str">
            <v>Instalação de registro ou válvulas borboletas - DN -  500mm.</v>
          </cell>
          <cell r="E634" t="str">
            <v>UD</v>
          </cell>
          <cell r="F634">
            <v>0</v>
          </cell>
          <cell r="G634">
            <v>161.83000000000001</v>
          </cell>
          <cell r="H634">
            <v>0</v>
          </cell>
          <cell r="I634">
            <v>0</v>
          </cell>
          <cell r="J634">
            <v>0</v>
          </cell>
          <cell r="K634">
            <v>161.83000000000001</v>
          </cell>
          <cell r="L634">
            <v>161.83000000000001</v>
          </cell>
          <cell r="M634">
            <v>210.38</v>
          </cell>
        </row>
        <row r="635">
          <cell r="C635">
            <v>7001230004</v>
          </cell>
          <cell r="D635" t="str">
            <v>Instalação de registro ou válvulas borboletas - DN -  600mm.</v>
          </cell>
          <cell r="E635" t="str">
            <v>UD</v>
          </cell>
          <cell r="F635">
            <v>0</v>
          </cell>
          <cell r="G635">
            <v>202.4</v>
          </cell>
          <cell r="H635">
            <v>0</v>
          </cell>
          <cell r="I635">
            <v>0</v>
          </cell>
          <cell r="J635">
            <v>0</v>
          </cell>
          <cell r="K635">
            <v>202.4</v>
          </cell>
          <cell r="L635">
            <v>202.4</v>
          </cell>
          <cell r="M635">
            <v>263.12</v>
          </cell>
        </row>
        <row r="636">
          <cell r="C636">
            <v>7001230005</v>
          </cell>
          <cell r="D636" t="str">
            <v>Instalação de registro ou válvulas borboleta - DN -  700mm.</v>
          </cell>
          <cell r="E636" t="str">
            <v>UD</v>
          </cell>
          <cell r="F636">
            <v>0</v>
          </cell>
          <cell r="G636">
            <v>252.28</v>
          </cell>
          <cell r="H636">
            <v>0</v>
          </cell>
          <cell r="I636">
            <v>0</v>
          </cell>
          <cell r="J636">
            <v>0</v>
          </cell>
          <cell r="K636">
            <v>252.28</v>
          </cell>
          <cell r="L636">
            <v>252.28</v>
          </cell>
          <cell r="M636">
            <v>327.96</v>
          </cell>
        </row>
        <row r="637">
          <cell r="C637">
            <v>7001230006</v>
          </cell>
          <cell r="D637" t="str">
            <v>Instalação de registro ou válvulas borboleta - DN  800mm.</v>
          </cell>
          <cell r="E637" t="str">
            <v>UD</v>
          </cell>
          <cell r="F637">
            <v>0</v>
          </cell>
          <cell r="G637">
            <v>315.83</v>
          </cell>
          <cell r="H637">
            <v>0</v>
          </cell>
          <cell r="I637">
            <v>0</v>
          </cell>
          <cell r="J637">
            <v>0</v>
          </cell>
          <cell r="K637">
            <v>315.83</v>
          </cell>
          <cell r="L637">
            <v>315.83</v>
          </cell>
          <cell r="M637">
            <v>410.58</v>
          </cell>
        </row>
        <row r="638">
          <cell r="K638">
            <v>0</v>
          </cell>
        </row>
        <row r="639">
          <cell r="D639" t="str">
            <v>ASSENTAMENTO DE MANILHAS</v>
          </cell>
          <cell r="K639">
            <v>0</v>
          </cell>
        </row>
        <row r="640">
          <cell r="C640">
            <v>7001240001</v>
          </cell>
          <cell r="D640" t="str">
            <v>Assentamento de manilha cerâmica - DN -  100 mm.</v>
          </cell>
          <cell r="E640" t="str">
            <v>M</v>
          </cell>
          <cell r="F640">
            <v>0</v>
          </cell>
          <cell r="G640">
            <v>11.31</v>
          </cell>
          <cell r="H640">
            <v>0.48</v>
          </cell>
          <cell r="I640">
            <v>0</v>
          </cell>
          <cell r="J640">
            <v>0</v>
          </cell>
          <cell r="K640">
            <v>11.79</v>
          </cell>
          <cell r="L640">
            <v>11.79</v>
          </cell>
          <cell r="M640">
            <v>15.33</v>
          </cell>
        </row>
        <row r="641">
          <cell r="C641">
            <v>7001240002</v>
          </cell>
          <cell r="D641" t="str">
            <v>Assentamento de manilha cerâmica - DN -  150 mm.</v>
          </cell>
          <cell r="E641" t="str">
            <v>M</v>
          </cell>
          <cell r="F641">
            <v>0</v>
          </cell>
          <cell r="G641">
            <v>14.76</v>
          </cell>
          <cell r="H641">
            <v>0.67</v>
          </cell>
          <cell r="I641">
            <v>0</v>
          </cell>
          <cell r="J641">
            <v>0</v>
          </cell>
          <cell r="K641">
            <v>15.43</v>
          </cell>
          <cell r="L641">
            <v>15.43</v>
          </cell>
          <cell r="M641">
            <v>20.059999999999999</v>
          </cell>
        </row>
        <row r="642">
          <cell r="C642">
            <v>7001240003</v>
          </cell>
          <cell r="D642" t="str">
            <v>Assentamento de manilha cerâmica - DN -  200 mm.</v>
          </cell>
          <cell r="E642" t="str">
            <v>M</v>
          </cell>
          <cell r="F642">
            <v>0</v>
          </cell>
          <cell r="G642">
            <v>17.02</v>
          </cell>
          <cell r="H642">
            <v>0.83</v>
          </cell>
          <cell r="I642">
            <v>0</v>
          </cell>
          <cell r="J642">
            <v>0</v>
          </cell>
          <cell r="K642">
            <v>17.850000000000001</v>
          </cell>
          <cell r="L642">
            <v>17.850000000000001</v>
          </cell>
          <cell r="M642">
            <v>23.21</v>
          </cell>
        </row>
        <row r="643">
          <cell r="C643">
            <v>7001240004</v>
          </cell>
          <cell r="D643" t="str">
            <v>Assentamento de manilha cerâmica - DN -  250 mm.</v>
          </cell>
          <cell r="E643" t="str">
            <v>M</v>
          </cell>
          <cell r="F643">
            <v>0</v>
          </cell>
          <cell r="G643">
            <v>18.989999999999998</v>
          </cell>
          <cell r="H643">
            <v>1.03</v>
          </cell>
          <cell r="I643">
            <v>0</v>
          </cell>
          <cell r="J643">
            <v>0</v>
          </cell>
          <cell r="K643">
            <v>20.02</v>
          </cell>
          <cell r="L643">
            <v>20.02</v>
          </cell>
          <cell r="M643">
            <v>26.03</v>
          </cell>
        </row>
        <row r="644">
          <cell r="C644">
            <v>7001240005</v>
          </cell>
          <cell r="D644" t="str">
            <v>Assentamento de manilha cerâmica - DN -  300 mm.</v>
          </cell>
          <cell r="E644" t="str">
            <v>M</v>
          </cell>
          <cell r="F644">
            <v>0</v>
          </cell>
          <cell r="G644">
            <v>22.22</v>
          </cell>
          <cell r="H644">
            <v>1.26</v>
          </cell>
          <cell r="I644">
            <v>0</v>
          </cell>
          <cell r="J644">
            <v>0</v>
          </cell>
          <cell r="K644">
            <v>23.48</v>
          </cell>
          <cell r="L644">
            <v>23.48</v>
          </cell>
          <cell r="M644">
            <v>30.52</v>
          </cell>
        </row>
        <row r="645">
          <cell r="C645">
            <v>7001240006</v>
          </cell>
          <cell r="D645" t="str">
            <v>Assentamento de manilha cerâmica - DN -  350 mm.</v>
          </cell>
          <cell r="E645" t="str">
            <v>M</v>
          </cell>
          <cell r="F645">
            <v>0</v>
          </cell>
          <cell r="G645">
            <v>24.52</v>
          </cell>
          <cell r="H645">
            <v>1.38</v>
          </cell>
          <cell r="I645">
            <v>0</v>
          </cell>
          <cell r="J645">
            <v>0</v>
          </cell>
          <cell r="K645">
            <v>25.9</v>
          </cell>
          <cell r="L645">
            <v>25.9</v>
          </cell>
          <cell r="M645">
            <v>33.67</v>
          </cell>
        </row>
        <row r="646">
          <cell r="C646">
            <v>7001240007</v>
          </cell>
          <cell r="D646" t="str">
            <v>Assentamento de manilha cerâmica - DN -  400 mm.</v>
          </cell>
          <cell r="E646" t="str">
            <v>M</v>
          </cell>
          <cell r="F646">
            <v>0</v>
          </cell>
          <cell r="G646">
            <v>28.1</v>
          </cell>
          <cell r="H646">
            <v>1.67</v>
          </cell>
          <cell r="I646">
            <v>0</v>
          </cell>
          <cell r="J646">
            <v>0</v>
          </cell>
          <cell r="K646">
            <v>29.77</v>
          </cell>
          <cell r="L646">
            <v>29.77</v>
          </cell>
          <cell r="M646">
            <v>38.700000000000003</v>
          </cell>
        </row>
        <row r="647">
          <cell r="K647">
            <v>0</v>
          </cell>
        </row>
        <row r="648">
          <cell r="D648" t="str">
            <v>TAMPONAMENTO DE REDE DE ESGOTO</v>
          </cell>
          <cell r="K648">
            <v>0</v>
          </cell>
        </row>
        <row r="649">
          <cell r="C649">
            <v>7001240008</v>
          </cell>
          <cell r="D649" t="str">
            <v>Tamponamento de rede de esgoto - DN -  150 mm.</v>
          </cell>
          <cell r="E649" t="str">
            <v>UD</v>
          </cell>
          <cell r="F649">
            <v>0</v>
          </cell>
          <cell r="G649">
            <v>45.01</v>
          </cell>
          <cell r="H649">
            <v>0.79</v>
          </cell>
          <cell r="I649">
            <v>0</v>
          </cell>
          <cell r="J649">
            <v>0</v>
          </cell>
          <cell r="K649">
            <v>45.8</v>
          </cell>
          <cell r="L649">
            <v>45.8</v>
          </cell>
          <cell r="M649">
            <v>59.54</v>
          </cell>
        </row>
        <row r="650">
          <cell r="C650">
            <v>7001240009</v>
          </cell>
          <cell r="D650" t="str">
            <v>Tamponamento de rede de esgoto - DN -  200 mm.</v>
          </cell>
          <cell r="E650" t="str">
            <v>UD</v>
          </cell>
          <cell r="F650">
            <v>0</v>
          </cell>
          <cell r="G650">
            <v>53.11</v>
          </cell>
          <cell r="H650">
            <v>1.05</v>
          </cell>
          <cell r="I650">
            <v>0</v>
          </cell>
          <cell r="J650">
            <v>0</v>
          </cell>
          <cell r="K650">
            <v>54.16</v>
          </cell>
          <cell r="L650">
            <v>54.16</v>
          </cell>
          <cell r="M650">
            <v>70.41</v>
          </cell>
        </row>
        <row r="651">
          <cell r="C651">
            <v>7001240010</v>
          </cell>
          <cell r="D651" t="str">
            <v>Tamponamento de rede de esgoto - DN -  250 mm.</v>
          </cell>
          <cell r="E651" t="str">
            <v>UD</v>
          </cell>
          <cell r="F651">
            <v>0</v>
          </cell>
          <cell r="G651">
            <v>59.86</v>
          </cell>
          <cell r="H651">
            <v>1.41</v>
          </cell>
          <cell r="I651">
            <v>0</v>
          </cell>
          <cell r="J651">
            <v>0</v>
          </cell>
          <cell r="K651">
            <v>61.27</v>
          </cell>
          <cell r="L651">
            <v>61.27</v>
          </cell>
          <cell r="M651">
            <v>79.650000000000006</v>
          </cell>
        </row>
        <row r="652">
          <cell r="C652">
            <v>7001240011</v>
          </cell>
          <cell r="D652" t="str">
            <v>Tamponamento de rede de esgoto - DN -  300 mm.</v>
          </cell>
          <cell r="E652" t="str">
            <v>UD</v>
          </cell>
          <cell r="F652">
            <v>0</v>
          </cell>
          <cell r="G652">
            <v>62.28</v>
          </cell>
          <cell r="H652">
            <v>1.73</v>
          </cell>
          <cell r="I652">
            <v>0</v>
          </cell>
          <cell r="J652">
            <v>0</v>
          </cell>
          <cell r="K652">
            <v>64.010000000000005</v>
          </cell>
          <cell r="L652">
            <v>64.010000000000005</v>
          </cell>
          <cell r="M652">
            <v>83.21</v>
          </cell>
        </row>
        <row r="653">
          <cell r="C653">
            <v>7001240012</v>
          </cell>
          <cell r="D653" t="str">
            <v>Tamponamento de rede de esgoto - DN -  400 mm.</v>
          </cell>
          <cell r="E653" t="str">
            <v>UD</v>
          </cell>
          <cell r="F653">
            <v>0</v>
          </cell>
          <cell r="G653">
            <v>78.69</v>
          </cell>
          <cell r="H653">
            <v>2.38</v>
          </cell>
          <cell r="I653">
            <v>0</v>
          </cell>
          <cell r="J653">
            <v>0</v>
          </cell>
          <cell r="K653">
            <v>81.069999999999993</v>
          </cell>
          <cell r="L653">
            <v>81.069999999999993</v>
          </cell>
          <cell r="M653">
            <v>105.39</v>
          </cell>
        </row>
        <row r="654">
          <cell r="K654">
            <v>0</v>
          </cell>
        </row>
        <row r="655">
          <cell r="D655" t="str">
            <v>LIGAÇÃO AO POÇO DE VISITA EXISTENTE</v>
          </cell>
          <cell r="K655">
            <v>0</v>
          </cell>
        </row>
        <row r="656">
          <cell r="C656">
            <v>7001240013</v>
          </cell>
          <cell r="D656" t="str">
            <v>Ligação ao poço de visita existente.</v>
          </cell>
          <cell r="E656" t="str">
            <v>UD</v>
          </cell>
          <cell r="F656">
            <v>0</v>
          </cell>
          <cell r="G656">
            <v>62.35</v>
          </cell>
          <cell r="H656">
            <v>1.87</v>
          </cell>
          <cell r="I656">
            <v>0</v>
          </cell>
          <cell r="J656">
            <v>0</v>
          </cell>
          <cell r="K656">
            <v>64.22</v>
          </cell>
          <cell r="L656">
            <v>64.22</v>
          </cell>
          <cell r="M656">
            <v>83.49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D659" t="str">
            <v>CAIXAS</v>
          </cell>
          <cell r="K659">
            <v>0</v>
          </cell>
        </row>
        <row r="660">
          <cell r="K660">
            <v>0</v>
          </cell>
        </row>
        <row r="661">
          <cell r="D661" t="str">
            <v>CAIXAS PARA REGISTROS COM FLANGES</v>
          </cell>
          <cell r="K661">
            <v>0</v>
          </cell>
        </row>
        <row r="662">
          <cell r="C662">
            <v>7001250240</v>
          </cell>
          <cell r="D662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2" t="str">
            <v>UD</v>
          </cell>
          <cell r="F662">
            <v>0.192</v>
          </cell>
          <cell r="G662">
            <v>506.58820000000009</v>
          </cell>
          <cell r="H662">
            <v>166.41320000000002</v>
          </cell>
          <cell r="I662">
            <v>0</v>
          </cell>
          <cell r="K662">
            <v>673.19340000000011</v>
          </cell>
          <cell r="L662">
            <v>673.19</v>
          </cell>
          <cell r="M662">
            <v>875.15</v>
          </cell>
        </row>
        <row r="663">
          <cell r="C663">
            <v>7001250241</v>
          </cell>
          <cell r="D663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3" t="str">
            <v>UD</v>
          </cell>
          <cell r="F663">
            <v>0.27579999999999993</v>
          </cell>
          <cell r="G663">
            <v>640.76039999999989</v>
          </cell>
          <cell r="H663">
            <v>224.1653</v>
          </cell>
          <cell r="I663">
            <v>0</v>
          </cell>
          <cell r="K663">
            <v>865.2014999999999</v>
          </cell>
          <cell r="L663">
            <v>865.21</v>
          </cell>
          <cell r="M663">
            <v>1124.76</v>
          </cell>
        </row>
        <row r="664">
          <cell r="C664">
            <v>7001250242</v>
          </cell>
          <cell r="D664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4" t="str">
            <v>UD</v>
          </cell>
          <cell r="F664">
            <v>0.28799999999999998</v>
          </cell>
          <cell r="G664">
            <v>764.59090000000015</v>
          </cell>
          <cell r="H664">
            <v>256.38540000000006</v>
          </cell>
          <cell r="I664">
            <v>0</v>
          </cell>
          <cell r="K664">
            <v>1021.2643000000003</v>
          </cell>
          <cell r="L664">
            <v>1021.27</v>
          </cell>
          <cell r="M664">
            <v>1327.64</v>
          </cell>
        </row>
        <row r="665">
          <cell r="C665">
            <v>7001250243</v>
          </cell>
          <cell r="D665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5" t="str">
            <v>UD</v>
          </cell>
          <cell r="F665">
            <v>0.3962</v>
          </cell>
          <cell r="G665">
            <v>970.93240000000014</v>
          </cell>
          <cell r="H665">
            <v>347.34809999999999</v>
          </cell>
          <cell r="I665">
            <v>0</v>
          </cell>
          <cell r="K665">
            <v>1318.6767000000002</v>
          </cell>
          <cell r="L665">
            <v>1318.68</v>
          </cell>
          <cell r="M665">
            <v>1714.28</v>
          </cell>
        </row>
        <row r="666">
          <cell r="C666">
            <v>7001250244</v>
          </cell>
          <cell r="D666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6" t="str">
            <v>UD</v>
          </cell>
          <cell r="F666">
            <v>0.3962</v>
          </cell>
          <cell r="G666">
            <v>1188.3254999999999</v>
          </cell>
          <cell r="H666">
            <v>386.80090000000007</v>
          </cell>
          <cell r="I666">
            <v>0</v>
          </cell>
          <cell r="K666">
            <v>1575.5225999999998</v>
          </cell>
          <cell r="L666">
            <v>1575.53</v>
          </cell>
          <cell r="M666">
            <v>2048.1799999999998</v>
          </cell>
        </row>
        <row r="667">
          <cell r="K667">
            <v>0</v>
          </cell>
        </row>
        <row r="668">
          <cell r="D668" t="str">
            <v>CAIXAS PARA REGISTROS JUNTA ELÁSTICA</v>
          </cell>
          <cell r="K668">
            <v>0</v>
          </cell>
        </row>
        <row r="669">
          <cell r="C669">
            <v>7001250245</v>
          </cell>
          <cell r="D669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69" t="str">
            <v>UD</v>
          </cell>
          <cell r="F669">
            <v>0.27579999999999993</v>
          </cell>
          <cell r="G669">
            <v>596.90319999999997</v>
          </cell>
          <cell r="H669">
            <v>216.46610000000001</v>
          </cell>
          <cell r="I669">
            <v>0</v>
          </cell>
          <cell r="K669">
            <v>813.64509999999996</v>
          </cell>
          <cell r="L669">
            <v>813.65</v>
          </cell>
          <cell r="M669">
            <v>1057.74</v>
          </cell>
        </row>
        <row r="670">
          <cell r="C670">
            <v>7001250246</v>
          </cell>
          <cell r="D670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0" t="str">
            <v>UD</v>
          </cell>
          <cell r="F670">
            <v>0.33600000000000002</v>
          </cell>
          <cell r="G670">
            <v>723.42449999999997</v>
          </cell>
          <cell r="H670">
            <v>270.96190000000001</v>
          </cell>
          <cell r="I670">
            <v>0</v>
          </cell>
          <cell r="K670">
            <v>994.72239999999999</v>
          </cell>
          <cell r="L670">
            <v>994.72</v>
          </cell>
          <cell r="M670">
            <v>1293.1400000000001</v>
          </cell>
        </row>
        <row r="671">
          <cell r="C671">
            <v>7001250247</v>
          </cell>
          <cell r="D671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1" t="str">
            <v>UD</v>
          </cell>
          <cell r="F671">
            <v>0.41979999999999995</v>
          </cell>
          <cell r="G671">
            <v>932.74120000000005</v>
          </cell>
          <cell r="H671">
            <v>342.47240000000005</v>
          </cell>
          <cell r="I671">
            <v>0</v>
          </cell>
          <cell r="K671">
            <v>1275.6334000000002</v>
          </cell>
          <cell r="L671">
            <v>1275.6300000000001</v>
          </cell>
          <cell r="M671">
            <v>1658.32</v>
          </cell>
        </row>
        <row r="672">
          <cell r="C672">
            <v>7001250248</v>
          </cell>
          <cell r="D672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2" t="str">
            <v>UD</v>
          </cell>
          <cell r="F672">
            <v>0.48</v>
          </cell>
          <cell r="G672">
            <v>1171.1134999999999</v>
          </cell>
          <cell r="H672">
            <v>417.12740000000002</v>
          </cell>
          <cell r="I672">
            <v>0</v>
          </cell>
          <cell r="K672">
            <v>1588.7209</v>
          </cell>
          <cell r="L672">
            <v>1588.72</v>
          </cell>
          <cell r="M672">
            <v>2065.34</v>
          </cell>
        </row>
        <row r="673">
          <cell r="C673">
            <v>7001250249</v>
          </cell>
          <cell r="D673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3" t="str">
            <v>UD</v>
          </cell>
          <cell r="F673">
            <v>0.57599999999999996</v>
          </cell>
          <cell r="G673">
            <v>1438.5068999999999</v>
          </cell>
          <cell r="H673">
            <v>509.3547999999999</v>
          </cell>
          <cell r="I673">
            <v>0</v>
          </cell>
          <cell r="K673">
            <v>1948.4376999999997</v>
          </cell>
          <cell r="L673">
            <v>1948.44</v>
          </cell>
          <cell r="M673">
            <v>2532.9699999999998</v>
          </cell>
        </row>
        <row r="674">
          <cell r="K674">
            <v>0</v>
          </cell>
        </row>
        <row r="675">
          <cell r="D675" t="str">
            <v>CAIXA COLETORA PARA REDE SECA DE ESGOTO</v>
          </cell>
          <cell r="K675">
            <v>0</v>
          </cell>
        </row>
        <row r="676">
          <cell r="C676">
            <v>7001250011</v>
          </cell>
          <cell r="D676" t="str">
            <v>Caixa coletora para rede seca de esgoto em alvenaria inclusive chapisco, massa, lastro de concreto simples ( FCK &gt;= 15 Mpa, controle "B" ) e tampa de concreto armado ( FCK &gt;= 20 Mpa, controle "B" ), com reaterro.</v>
          </cell>
          <cell r="E676" t="str">
            <v>UD</v>
          </cell>
          <cell r="F676">
            <v>0.47</v>
          </cell>
          <cell r="G676">
            <v>345.18699999999995</v>
          </cell>
          <cell r="H676">
            <v>246.23750000000001</v>
          </cell>
          <cell r="I676">
            <v>0</v>
          </cell>
          <cell r="K676">
            <v>591.89449999999999</v>
          </cell>
          <cell r="L676">
            <v>591.9</v>
          </cell>
          <cell r="M676">
            <v>769.46</v>
          </cell>
        </row>
        <row r="677">
          <cell r="C677">
            <v>7001250012</v>
          </cell>
          <cell r="D677" t="str">
            <v>Caixa coletora para rede de esgoto em alvenaria inclusive chapisco, massa, lastro de concreto simples ( FCK &gt;= 15 Mpa, controle "B" ) e tampa de concreto armado  ( FCK &gt;= 20 Mpa, controle "B" ), com reaterro.</v>
          </cell>
          <cell r="E677" t="str">
            <v>UD</v>
          </cell>
          <cell r="F677">
            <v>0.98699999999999999</v>
          </cell>
          <cell r="G677">
            <v>724.3175</v>
          </cell>
          <cell r="H677">
            <v>517.17999999999995</v>
          </cell>
          <cell r="I677">
            <v>0</v>
          </cell>
          <cell r="K677">
            <v>1242.4845</v>
          </cell>
          <cell r="L677">
            <v>1242.49</v>
          </cell>
          <cell r="M677">
            <v>1615.23</v>
          </cell>
        </row>
        <row r="678">
          <cell r="K678">
            <v>0</v>
          </cell>
        </row>
        <row r="679">
          <cell r="D679" t="str">
            <v>CAIXA DE PASSAGEM PARA ESGOTO</v>
          </cell>
          <cell r="K679">
            <v>0</v>
          </cell>
        </row>
        <row r="680">
          <cell r="C680">
            <v>7001250013</v>
          </cell>
          <cell r="D680" t="str">
            <v>Caixa de passagem para esgoto em anéis de concreto armado, lastro em concreto simples 1:3:5 e base em tijolo coroa com tampa de concreto armado  ( FCK &gt;= 20 Mpa, controle "B" ), DN - 0,40 m e profundidade de 0,65 m.</v>
          </cell>
          <cell r="E680" t="str">
            <v>UD</v>
          </cell>
          <cell r="F680">
            <v>9.5619999999999997E-2</v>
          </cell>
          <cell r="G680">
            <v>84.209057999999999</v>
          </cell>
          <cell r="H680">
            <v>17.003658000000001</v>
          </cell>
          <cell r="I680">
            <v>0</v>
          </cell>
          <cell r="K680">
            <v>101.308336</v>
          </cell>
          <cell r="L680">
            <v>101.31</v>
          </cell>
          <cell r="M680">
            <v>131.69999999999999</v>
          </cell>
        </row>
        <row r="681">
          <cell r="C681">
            <v>7001250014</v>
          </cell>
          <cell r="D681" t="str">
            <v>Caixa de passagem para esgoto em anéis de concreto armado, lastro em concreto simples 1:3:5 e base em tijolo coroa com tampa de concreto armado  ( FCK &gt;= 20 Mpa, controle "B" ), DN - 0,60 m e profundidade de 1,00 m.</v>
          </cell>
          <cell r="E681" t="str">
            <v>UD</v>
          </cell>
          <cell r="F681">
            <v>0.13423399999999999</v>
          </cell>
          <cell r="G681">
            <v>142.44082900000001</v>
          </cell>
          <cell r="H681">
            <v>25.440849</v>
          </cell>
          <cell r="I681">
            <v>0</v>
          </cell>
          <cell r="K681">
            <v>168.01591200000001</v>
          </cell>
          <cell r="L681">
            <v>168.01</v>
          </cell>
          <cell r="M681">
            <v>218.42</v>
          </cell>
        </row>
        <row r="682">
          <cell r="K682">
            <v>0</v>
          </cell>
        </row>
        <row r="683">
          <cell r="D683" t="str">
            <v>CAIXAS PARA VÁLVULAS BORBOLETAS</v>
          </cell>
          <cell r="K683">
            <v>0</v>
          </cell>
        </row>
        <row r="684">
          <cell r="C684">
            <v>7001250250</v>
          </cell>
          <cell r="D684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4" t="str">
            <v>UD</v>
          </cell>
          <cell r="F684">
            <v>0.28799999999999998</v>
          </cell>
          <cell r="G684">
            <v>487.5895999999999</v>
          </cell>
          <cell r="H684">
            <v>223.85739999999998</v>
          </cell>
          <cell r="I684">
            <v>0</v>
          </cell>
          <cell r="K684">
            <v>711.73500000000001</v>
          </cell>
          <cell r="L684">
            <v>711.74</v>
          </cell>
          <cell r="M684">
            <v>925.26</v>
          </cell>
        </row>
        <row r="685">
          <cell r="C685">
            <v>7001250251</v>
          </cell>
          <cell r="D685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5" t="str">
            <v>UD</v>
          </cell>
          <cell r="F685">
            <v>0.33600000000000002</v>
          </cell>
          <cell r="G685">
            <v>539.30630000000008</v>
          </cell>
          <cell r="H685">
            <v>255.77990000000003</v>
          </cell>
          <cell r="I685">
            <v>0</v>
          </cell>
          <cell r="K685">
            <v>795.42220000000009</v>
          </cell>
          <cell r="L685">
            <v>795.43</v>
          </cell>
          <cell r="M685">
            <v>1034.05</v>
          </cell>
        </row>
        <row r="686">
          <cell r="C686">
            <v>7001250252</v>
          </cell>
          <cell r="D686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6" t="str">
            <v>UD</v>
          </cell>
          <cell r="F686">
            <v>0.43199999999999994</v>
          </cell>
          <cell r="G686">
            <v>620.36869999999999</v>
          </cell>
          <cell r="H686">
            <v>314.86409999999995</v>
          </cell>
          <cell r="I686">
            <v>0</v>
          </cell>
          <cell r="K686">
            <v>935.66480000000001</v>
          </cell>
          <cell r="L686">
            <v>935.66</v>
          </cell>
          <cell r="M686">
            <v>1216.3599999999999</v>
          </cell>
        </row>
        <row r="687">
          <cell r="C687">
            <v>7001250253</v>
          </cell>
          <cell r="D687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7" t="str">
            <v>UD</v>
          </cell>
          <cell r="F687">
            <v>0.52800000000000002</v>
          </cell>
          <cell r="G687">
            <v>723.64890000000003</v>
          </cell>
          <cell r="H687">
            <v>378.70909999999998</v>
          </cell>
          <cell r="I687">
            <v>0</v>
          </cell>
          <cell r="K687">
            <v>1102.886</v>
          </cell>
          <cell r="L687">
            <v>1102.8900000000001</v>
          </cell>
          <cell r="M687">
            <v>1433.75</v>
          </cell>
        </row>
        <row r="688">
          <cell r="C688">
            <v>7001250254</v>
          </cell>
          <cell r="D688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8" t="str">
            <v>UD</v>
          </cell>
          <cell r="F688">
            <v>0.69599999999999995</v>
          </cell>
          <cell r="G688">
            <v>907.62444999999991</v>
          </cell>
          <cell r="H688">
            <v>489.91384999999997</v>
          </cell>
          <cell r="I688">
            <v>0</v>
          </cell>
          <cell r="K688">
            <v>1398.2342999999998</v>
          </cell>
          <cell r="L688">
            <v>1398.23</v>
          </cell>
          <cell r="M688">
            <v>1817.7</v>
          </cell>
        </row>
        <row r="689">
          <cell r="C689">
            <v>7001250255</v>
          </cell>
          <cell r="D689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9" t="str">
            <v>UD</v>
          </cell>
          <cell r="F689">
            <v>0.79200000000000004</v>
          </cell>
          <cell r="G689">
            <v>1065.3624499999999</v>
          </cell>
          <cell r="H689">
            <v>565.35325</v>
          </cell>
          <cell r="I689">
            <v>0</v>
          </cell>
          <cell r="K689">
            <v>1631.5076999999997</v>
          </cell>
          <cell r="L689">
            <v>1631.5</v>
          </cell>
          <cell r="M689">
            <v>2120.96</v>
          </cell>
        </row>
        <row r="690">
          <cell r="K690">
            <v>0</v>
          </cell>
        </row>
        <row r="691">
          <cell r="D691" t="str">
            <v>CAIXAS PARA VENTOSAS</v>
          </cell>
          <cell r="K691">
            <v>0</v>
          </cell>
        </row>
        <row r="692">
          <cell r="K692">
            <v>0</v>
          </cell>
        </row>
        <row r="693">
          <cell r="D693" t="str">
            <v>CAIXAS PARA VENTOSAS EM ALVENARIA DE 1/2 VEZ - PARA ÁREAS URBANAS</v>
          </cell>
          <cell r="K693">
            <v>0</v>
          </cell>
        </row>
        <row r="694">
          <cell r="C694">
            <v>7001250256</v>
          </cell>
          <cell r="D694" t="str">
            <v>Caixa enterrada em alvenaria de tijolos maciços no traço 1:8 de 1/2 vez para ventosa aplicada em tubulação de DN = (50 a 150)mm incluindo: revestimentos interno e externo de chapisco (traço 1:5) e argamassa no traço 1:6, piso em concreto simples ( traço 1</v>
          </cell>
          <cell r="E694" t="str">
            <v>UD</v>
          </cell>
          <cell r="F694">
            <v>1.0651999999999999</v>
          </cell>
          <cell r="G694">
            <v>515.37310000000002</v>
          </cell>
          <cell r="H694">
            <v>230.84870000000001</v>
          </cell>
          <cell r="I694">
            <v>0</v>
          </cell>
          <cell r="K694">
            <v>747.28700000000003</v>
          </cell>
          <cell r="L694">
            <v>747.29</v>
          </cell>
          <cell r="M694">
            <v>971.47</v>
          </cell>
        </row>
        <row r="695">
          <cell r="C695">
            <v>7001250257</v>
          </cell>
          <cell r="D695" t="str">
            <v xml:space="preserve">Caixa enterrada em alvenaria de tijolos maciços no traço 1:8 de 1/2 vez para ventosa aplicada em tubulação de DN = (200 a 350)mm incluindo: revestimentos interno e externo de chapisco (traço 1:5) e argamassa no traço 1:6, piso em concreto simples ( traço </v>
          </cell>
          <cell r="E695" t="str">
            <v>UD</v>
          </cell>
          <cell r="F695">
            <v>1.5860000000000001</v>
          </cell>
          <cell r="G695">
            <v>777.66440000000011</v>
          </cell>
          <cell r="H695">
            <v>352.16789999999997</v>
          </cell>
          <cell r="I695">
            <v>0</v>
          </cell>
          <cell r="K695">
            <v>1131.4183</v>
          </cell>
          <cell r="L695">
            <v>1131.42</v>
          </cell>
          <cell r="M695">
            <v>1470.84</v>
          </cell>
        </row>
        <row r="696">
          <cell r="C696">
            <v>7001250258</v>
          </cell>
          <cell r="D696" t="str">
            <v xml:space="preserve">Caixa enterrada em alvenaria de tijolos maciços no traço 1:8 de 1/2 vez para ventosa aplicada em tubulação de DN = (400 a 600)mm incluindo: revestimentos interno e externo de chapisco (traço 1:5) e argamassa no traço 1:6, piso em concreto simples ( traço </v>
          </cell>
          <cell r="E696" t="str">
            <v>UD</v>
          </cell>
          <cell r="F696">
            <v>2.2133999999999996</v>
          </cell>
          <cell r="G696">
            <v>1043.5559000000003</v>
          </cell>
          <cell r="H696">
            <v>491.30680000000007</v>
          </cell>
          <cell r="I696">
            <v>0</v>
          </cell>
          <cell r="K696">
            <v>1537.0761000000005</v>
          </cell>
          <cell r="L696">
            <v>1537.08</v>
          </cell>
          <cell r="M696">
            <v>1998.2</v>
          </cell>
        </row>
        <row r="697">
          <cell r="K697">
            <v>0</v>
          </cell>
        </row>
        <row r="698">
          <cell r="D698" t="str">
            <v>CAIXAS PARA VENTOSAS EM ALVENARIA DE 1 VEZ - PARA ÁREAS URBANAS</v>
          </cell>
          <cell r="K698">
            <v>0</v>
          </cell>
        </row>
        <row r="699">
          <cell r="C699">
            <v>7001250259</v>
          </cell>
          <cell r="D699" t="str">
            <v>Caixa enterrada em alvenaria de tijolos maciços no traço 1:8 de  1 vez para ventosa aplicada em tubulação de DN = (50 a 150)mm incluindo: revestimentos interno e externo de chapisco (traço 1:5) e argamassa no traço 1:6, piso em concreto simples ( traço 1:</v>
          </cell>
          <cell r="E699" t="str">
            <v>UD</v>
          </cell>
          <cell r="F699">
            <v>1.5860000000000001</v>
          </cell>
          <cell r="G699">
            <v>722.67659999999989</v>
          </cell>
          <cell r="H699">
            <v>370.42950000000002</v>
          </cell>
          <cell r="I699">
            <v>0</v>
          </cell>
          <cell r="K699">
            <v>1094.6921</v>
          </cell>
          <cell r="L699">
            <v>1094.7</v>
          </cell>
          <cell r="M699">
            <v>1423.1</v>
          </cell>
        </row>
        <row r="700">
          <cell r="C700">
            <v>7001250260</v>
          </cell>
          <cell r="D700" t="str">
            <v>Caixa enterrada em alvenaria de tijolos maciços no traço 1:8 de  1 vez para ventosa aplicada em tubulação de DN = (200 a 350)mm incluindo: revestimentos interno e externo de chapisco (traço 1:5) e argamassa no traço 1:6, piso em concreto simples ( traço 1</v>
          </cell>
          <cell r="E700" t="str">
            <v>UD</v>
          </cell>
          <cell r="F700">
            <v>2.2133999999999996</v>
          </cell>
          <cell r="G700">
            <v>1072.6912</v>
          </cell>
          <cell r="H700">
            <v>540.71840000000009</v>
          </cell>
          <cell r="I700">
            <v>0</v>
          </cell>
          <cell r="K700">
            <v>1615.623</v>
          </cell>
          <cell r="L700">
            <v>1615.62</v>
          </cell>
          <cell r="M700">
            <v>2100.31</v>
          </cell>
        </row>
        <row r="701">
          <cell r="C701">
            <v>7001250261</v>
          </cell>
          <cell r="D701" t="str">
            <v>Caixa enterrada em alvenaria de tijolos maciços no traço 1:8 de  1 vez para ventosa aplicada em tubulação de DN = (400 a 600)mm incluindo: revestimentos interno e externo de chapisco (traço 1:5) e argamassa no traço 1:6, piso em concreto simples ( traço 1</v>
          </cell>
          <cell r="E701" t="str">
            <v>UD</v>
          </cell>
          <cell r="F701">
            <v>2.9473999999999996</v>
          </cell>
          <cell r="G701">
            <v>1420.9542000000001</v>
          </cell>
          <cell r="H701">
            <v>727.7586</v>
          </cell>
          <cell r="I701">
            <v>0</v>
          </cell>
          <cell r="K701">
            <v>2151.6602000000003</v>
          </cell>
          <cell r="L701">
            <v>2151.66</v>
          </cell>
          <cell r="M701">
            <v>2797.16</v>
          </cell>
        </row>
        <row r="702">
          <cell r="K702">
            <v>0</v>
          </cell>
        </row>
        <row r="703">
          <cell r="D703" t="str">
            <v>CAIXAS PARA VENTOSAS EM ALVENARIA DE 1/2 VEZ - PARA ÁREAS RURAIS</v>
          </cell>
          <cell r="K703">
            <v>0</v>
          </cell>
        </row>
        <row r="704">
          <cell r="C704">
            <v>7001250262</v>
          </cell>
          <cell r="D704" t="str">
            <v>Caixa enterrada em alvenaria de tijolos maciços no traço 1:8 de 1/2 vez para ventosa aplicada em tubulação de DN = (50 a 150)mm incluindo: revestimentos interno e externo de chapisco (traço 1:5) e argamassa no traço 1:6, piso em concreto simples ( traço 1</v>
          </cell>
          <cell r="E704" t="str">
            <v>UD</v>
          </cell>
          <cell r="F704">
            <v>1.0651999999999999</v>
          </cell>
          <cell r="G704">
            <v>702.63430000000005</v>
          </cell>
          <cell r="H704">
            <v>262.85269999999997</v>
          </cell>
          <cell r="I704">
            <v>0</v>
          </cell>
          <cell r="K704">
            <v>966.55220000000008</v>
          </cell>
          <cell r="L704">
            <v>966.55</v>
          </cell>
          <cell r="M704">
            <v>1256.52</v>
          </cell>
        </row>
        <row r="705">
          <cell r="C705">
            <v>7001250263</v>
          </cell>
          <cell r="D705" t="str">
            <v xml:space="preserve">Caixa enterrada em alvenaria de tijolos maciços no traço 1:8 de 1/2 vez para ventosa aplicada em tubulação de DN = (200 a 350)mm incluindo: revestimentos interno e externo de chapisco (traço 1:5) e argamassa no traço 1:6, piso em concreto simples ( traço </v>
          </cell>
          <cell r="E705" t="str">
            <v>UD</v>
          </cell>
          <cell r="F705">
            <v>1.5860000000000001</v>
          </cell>
          <cell r="G705">
            <v>1006.5359999999998</v>
          </cell>
          <cell r="H705">
            <v>392.8279</v>
          </cell>
          <cell r="I705">
            <v>0</v>
          </cell>
          <cell r="K705">
            <v>1400.9498999999998</v>
          </cell>
          <cell r="L705">
            <v>1400.96</v>
          </cell>
          <cell r="M705">
            <v>1821.23</v>
          </cell>
        </row>
        <row r="706">
          <cell r="C706">
            <v>7001250264</v>
          </cell>
          <cell r="D706" t="str">
            <v xml:space="preserve">Caixa enterrada em alvenaria de tijolos maciços no traço 1:8 de 1/2 vez para ventosa aplicada em tubulação de DN = (400 a 600)mm incluindo: revestimentos interno e externo de chapisco (traço 1:5) e argamassa no traço 1:6, piso em concreto simples ( traço </v>
          </cell>
          <cell r="E706" t="str">
            <v>UD</v>
          </cell>
          <cell r="F706">
            <v>2.2133999999999996</v>
          </cell>
          <cell r="G706">
            <v>1315.2270999999998</v>
          </cell>
          <cell r="H706">
            <v>540.62279999999998</v>
          </cell>
          <cell r="I706">
            <v>0</v>
          </cell>
          <cell r="K706">
            <v>1858.0632999999998</v>
          </cell>
          <cell r="L706">
            <v>1858.06</v>
          </cell>
          <cell r="M706">
            <v>2415.48</v>
          </cell>
        </row>
        <row r="707">
          <cell r="K707">
            <v>0</v>
          </cell>
        </row>
        <row r="708">
          <cell r="D708" t="str">
            <v>CAIXAS PARA VENTOSAS EM CONCRETO ARMADO - PARA ÁREAS URBANAS</v>
          </cell>
          <cell r="K708">
            <v>0</v>
          </cell>
        </row>
        <row r="709">
          <cell r="C709">
            <v>7001250175</v>
          </cell>
          <cell r="D709" t="str">
            <v>Caixa em concreto armado FCK 20 MPA, controle "B" para ventosa aplicada em tubulação de DN = (700 a 900)mm incluindo: escoramento lateral das formas; preparo e lançamento do concreto; paredes, fundo e tampa com espessuras de 0,15 m; lastro de piso em conc</v>
          </cell>
          <cell r="E709" t="str">
            <v>UD</v>
          </cell>
          <cell r="F709">
            <v>3.4216000000000002</v>
          </cell>
          <cell r="G709">
            <v>1241.9764</v>
          </cell>
          <cell r="H709">
            <v>2806.9127000000003</v>
          </cell>
          <cell r="K709">
            <v>4052.3107</v>
          </cell>
          <cell r="L709">
            <v>4052.31</v>
          </cell>
          <cell r="M709">
            <v>5268</v>
          </cell>
        </row>
        <row r="710">
          <cell r="C710">
            <v>7001250031</v>
          </cell>
          <cell r="D710" t="str">
            <v xml:space="preserve">Caixa em concreto armado FCK 20 MPA, controle "B" para ventosa aplicada em tubulação de DN = 1.000 mm incluindo: escoramento lateral das formas; preparo e lançamento do concreto; paredes, fundo e tampa com espessuras de 0,15 m; lastro de piso em concreto </v>
          </cell>
          <cell r="E710" t="str">
            <v>UD</v>
          </cell>
          <cell r="F710">
            <v>3.6168</v>
          </cell>
          <cell r="G710">
            <v>1319.0036</v>
          </cell>
          <cell r="H710">
            <v>2972.1878999999999</v>
          </cell>
          <cell r="K710">
            <v>4294.8082999999997</v>
          </cell>
          <cell r="L710">
            <v>4294.8100000000004</v>
          </cell>
          <cell r="M710">
            <v>5583.25</v>
          </cell>
        </row>
        <row r="711">
          <cell r="C711">
            <v>7001250032</v>
          </cell>
          <cell r="D711" t="str">
            <v xml:space="preserve">Caixa em concreto armado FCK 20 MPA, controle "B" para ventosa aplicada em tubulação de DN = 1.200 mm incluindo: escoramento lateral das formas; preparo e lançamento do concreto; paredes, fundo e tampa com espessuras de 0,15 m; lastro de piso em concreto </v>
          </cell>
          <cell r="E711" t="str">
            <v>UD</v>
          </cell>
          <cell r="F711">
            <v>4.1646000000000001</v>
          </cell>
          <cell r="G711">
            <v>1537.1772000000001</v>
          </cell>
          <cell r="H711">
            <v>3419.6184000000003</v>
          </cell>
          <cell r="K711">
            <v>4960.9602000000004</v>
          </cell>
          <cell r="L711">
            <v>4960.96</v>
          </cell>
          <cell r="M711">
            <v>6449.25</v>
          </cell>
        </row>
        <row r="712">
          <cell r="C712" t="e">
            <v>#VALUE!</v>
          </cell>
          <cell r="K712">
            <v>0</v>
          </cell>
        </row>
        <row r="713">
          <cell r="C713" t="e">
            <v>#VALUE!</v>
          </cell>
          <cell r="D713" t="str">
            <v>CAIXAS PARA VENTOSAS EM CONCRETO ARMADO - PARA ÁREAS RURAIS</v>
          </cell>
          <cell r="K713">
            <v>0</v>
          </cell>
        </row>
        <row r="714">
          <cell r="C714">
            <v>7001250033</v>
          </cell>
          <cell r="D714" t="str">
            <v>Caixa em concreto armado FCK 20 MPA, controle "B" para ventosa aplicada em tubulação de DN = (700 a 900)mm incluindo: escoramento lateral das formas; preparo e lançamento do concreto; paredes, fundo e tampa com espessuras de 0,15 m; lastro de piso em conc</v>
          </cell>
          <cell r="E714" t="str">
            <v>UD</v>
          </cell>
          <cell r="F714">
            <v>3.9217999999999997</v>
          </cell>
          <cell r="G714">
            <v>1438.2693000000002</v>
          </cell>
          <cell r="H714">
            <v>3230.4304000000002</v>
          </cell>
          <cell r="K714">
            <v>4672.6215000000002</v>
          </cell>
          <cell r="L714">
            <v>4672.62</v>
          </cell>
          <cell r="M714">
            <v>6074.41</v>
          </cell>
        </row>
        <row r="715">
          <cell r="C715">
            <v>7001250034</v>
          </cell>
          <cell r="D715" t="str">
            <v xml:space="preserve">Caixa em concreto armado FCK 20 MPA, controle "B" para ventosa aplicada em tubulação de DN = 1.000 mm incluindo: escoramento lateral das formas; preparo e lançamento do concreto; paredes, fundo e tampa com espessuras de 0,15 m; lastro de piso em concreto </v>
          </cell>
          <cell r="E715" t="str">
            <v>UD</v>
          </cell>
          <cell r="F715">
            <v>4.117</v>
          </cell>
          <cell r="G715">
            <v>1515.4796999999999</v>
          </cell>
          <cell r="H715">
            <v>3395.7056000000002</v>
          </cell>
          <cell r="K715">
            <v>4915.3023000000003</v>
          </cell>
          <cell r="L715">
            <v>4915.3100000000004</v>
          </cell>
          <cell r="M715">
            <v>6389.89</v>
          </cell>
        </row>
        <row r="716">
          <cell r="C716">
            <v>7001250035</v>
          </cell>
          <cell r="D716" t="str">
            <v xml:space="preserve">Caixa em concreto armado FCK 20 MPA, controle "B" para ventosa aplicada em tubulação de DN = 1.200 mm incluindo: escoramento lateral das formas; preparo e lançamento do concreto; paredes, fundo e tampa com espessuras de 0,15 m; lastro de piso em concreto </v>
          </cell>
          <cell r="E716" t="str">
            <v>UD</v>
          </cell>
          <cell r="F716">
            <v>4.7990000000000004</v>
          </cell>
          <cell r="G716">
            <v>1774.9326000000001</v>
          </cell>
          <cell r="H716">
            <v>3956.7628000000004</v>
          </cell>
          <cell r="K716">
            <v>5736.4944000000005</v>
          </cell>
          <cell r="L716">
            <v>5736.49</v>
          </cell>
          <cell r="M716">
            <v>7457.44</v>
          </cell>
        </row>
        <row r="717">
          <cell r="K717">
            <v>0</v>
          </cell>
        </row>
        <row r="718">
          <cell r="D718" t="str">
            <v>CAIXAS PARA DESCARGAS</v>
          </cell>
          <cell r="K718">
            <v>0</v>
          </cell>
        </row>
        <row r="719">
          <cell r="K719">
            <v>0</v>
          </cell>
        </row>
        <row r="720">
          <cell r="D720" t="str">
            <v>CAIXAS PARA DESCARGAS EM ALVENARIA DE 1/2 VEZ - PARA ÁREAS URBANAS</v>
          </cell>
          <cell r="K720">
            <v>0</v>
          </cell>
        </row>
        <row r="721">
          <cell r="C721">
            <v>7001250265</v>
          </cell>
          <cell r="D721" t="str">
            <v xml:space="preserve">Caixa enterrada em alvenaria de tijolos maciços no traço 1:8 de 1/2 vez para descarga aplicada em tubulação de DN = (50 a 150)mm incluindo: revestimentos interno e externo de chapisco (traço 1:5) e argamassa no traço 1:6, piso em concreto simples ( traço </v>
          </cell>
          <cell r="E721" t="str">
            <v>UD</v>
          </cell>
          <cell r="F721">
            <v>0.2278</v>
          </cell>
          <cell r="G721">
            <v>536.76659999999993</v>
          </cell>
          <cell r="H721">
            <v>183.678</v>
          </cell>
          <cell r="K721">
            <v>720.67239999999993</v>
          </cell>
          <cell r="L721">
            <v>720.68</v>
          </cell>
          <cell r="M721">
            <v>936.87</v>
          </cell>
        </row>
        <row r="722">
          <cell r="C722">
            <v>7001250266</v>
          </cell>
          <cell r="D722" t="str">
            <v>Caixa enterrada em alvenaria de tijolos maciços no traço 1:8 de 1/2 vez para descarga aplicada em tubulação de DN = (200 a 250)mm incluindo: revestimentos interno e externo de chapisco (traço 1:5) e argamassa no traço 1:6, piso em concreto simples ( traço</v>
          </cell>
          <cell r="E722" t="str">
            <v>UD</v>
          </cell>
          <cell r="F722">
            <v>0.33600000000000002</v>
          </cell>
          <cell r="G722">
            <v>763.16199999999992</v>
          </cell>
          <cell r="H722">
            <v>278.27390000000003</v>
          </cell>
          <cell r="K722">
            <v>1041.7719</v>
          </cell>
          <cell r="L722">
            <v>1041.77</v>
          </cell>
          <cell r="M722">
            <v>1354.3</v>
          </cell>
        </row>
        <row r="723">
          <cell r="C723">
            <v>7001250267</v>
          </cell>
          <cell r="D723" t="str">
            <v>Caixa enterrada em alvenaria de tijolos maciços no traço 1:8 de 1/2 vez para descarga aplicada em tubulação de DN = (300 a 350)mm incluindo: revestimentos interno e externo de chapisco (traço 1:5) e argamassa no traço 1:6, piso em concreto simples ( traço</v>
          </cell>
          <cell r="E723" t="str">
            <v>UD</v>
          </cell>
          <cell r="F723">
            <v>0.41979999999999995</v>
          </cell>
          <cell r="G723">
            <v>932.16160000000002</v>
          </cell>
          <cell r="H723">
            <v>342.47240000000005</v>
          </cell>
          <cell r="K723">
            <v>1275.0538000000001</v>
          </cell>
          <cell r="L723">
            <v>1275.05</v>
          </cell>
          <cell r="M723">
            <v>1657.57</v>
          </cell>
        </row>
        <row r="724">
          <cell r="C724">
            <v>7001250268</v>
          </cell>
          <cell r="D724" t="str">
            <v>Caixa enterrada em alvenaria de tijolos maciços no traço 1:8 de 1/2 vez para descarga aplicada em tubulação de DN = (400 a 450)mm incluindo: revestimentos interno e externo de chapisco (traço 1:5) e argamassa no traço 1:6, piso em concreto simples ( traço</v>
          </cell>
          <cell r="E724" t="str">
            <v>UD</v>
          </cell>
          <cell r="F724">
            <v>0.48</v>
          </cell>
          <cell r="G724">
            <v>1083.2665</v>
          </cell>
          <cell r="H724">
            <v>401.0342</v>
          </cell>
          <cell r="K724">
            <v>1484.7807</v>
          </cell>
          <cell r="L724">
            <v>1484.78</v>
          </cell>
          <cell r="M724">
            <v>1930.21</v>
          </cell>
        </row>
        <row r="725">
          <cell r="C725">
            <v>7001250269</v>
          </cell>
          <cell r="D725" t="str">
            <v>Caixa enterrada em alvenaria de tijolos maciços no traço 1:8 de 1/2 vez para descarga aplicada em tubulação de DN = (500 a 600)mm incluindo: revestimentos interno e externo de chapisco (traço 1:5) e argamassa no traço 1:6, piso em concreto simples ( traço</v>
          </cell>
          <cell r="E725" t="str">
            <v>UD</v>
          </cell>
          <cell r="F725">
            <v>0.52800000000000002</v>
          </cell>
          <cell r="G725">
            <v>1196.2298999999998</v>
          </cell>
          <cell r="H725">
            <v>443.51469999999995</v>
          </cell>
          <cell r="K725">
            <v>1640.2725999999998</v>
          </cell>
          <cell r="L725">
            <v>1640.27</v>
          </cell>
          <cell r="M725">
            <v>2132.35</v>
          </cell>
        </row>
        <row r="726">
          <cell r="K726">
            <v>0</v>
          </cell>
        </row>
        <row r="727">
          <cell r="D727" t="str">
            <v>CAIXAS PARA DESCARGAS EM ALVENARIA DE 1 VEZ - PARA ÁREAS URBANAS</v>
          </cell>
          <cell r="K727">
            <v>0</v>
          </cell>
        </row>
        <row r="728">
          <cell r="C728">
            <v>7001250270</v>
          </cell>
          <cell r="D728" t="str">
            <v>Caixa enterrada em alvenaria de tijolos maciços no traço 1:8 de  1 vez para descarga aplicada em tubulação de DN = (50 a 150)mm incluindo: revestimentos interno e externo de chapisco (traço 1:5) e argamassa no traço 1:6, piso em concreto simples ( traço 1</v>
          </cell>
          <cell r="E728" t="str">
            <v>UD</v>
          </cell>
          <cell r="F728">
            <v>0.32379999999999998</v>
          </cell>
          <cell r="G728">
            <v>622.13269999999989</v>
          </cell>
          <cell r="H728">
            <v>238.13739999999999</v>
          </cell>
          <cell r="K728">
            <v>860.59389999999985</v>
          </cell>
          <cell r="L728">
            <v>860.59</v>
          </cell>
          <cell r="M728">
            <v>1118.77</v>
          </cell>
        </row>
        <row r="729">
          <cell r="C729">
            <v>7001250271</v>
          </cell>
          <cell r="D729" t="str">
            <v xml:space="preserve">Caixa enterrada em alvenaria de tijolos maciços no traço 1:8 de  1 vez para descarga aplicada em tubulação de DN = (200 a 250)mm incluindo: revestimentos interno e externo de chapisco (traço 1:5) e argamassa no traço 1:6, piso em concreto simples ( traço </v>
          </cell>
          <cell r="E729" t="str">
            <v>UD</v>
          </cell>
          <cell r="F729">
            <v>0.48</v>
          </cell>
          <cell r="G729">
            <v>867.34730000000002</v>
          </cell>
          <cell r="H729">
            <v>356.34140000000002</v>
          </cell>
          <cell r="K729">
            <v>1224.1687000000002</v>
          </cell>
          <cell r="L729">
            <v>1224.17</v>
          </cell>
          <cell r="M729">
            <v>1591.42</v>
          </cell>
        </row>
        <row r="730">
          <cell r="C730">
            <v>7001250272</v>
          </cell>
          <cell r="D730" t="str">
            <v xml:space="preserve">Caixa enterrada em alvenaria de tijolos maciços no traço 1:8 de  1 vez para descarga aplicada em tubulação de DN = (300 a 350)mm incluindo: revestimentos interno e externo de chapisco (traço 1:5) e argamassa no traço 1:6, piso em concreto simples ( traço </v>
          </cell>
          <cell r="E730" t="str">
            <v>UD</v>
          </cell>
          <cell r="F730">
            <v>0.54020000000000001</v>
          </cell>
          <cell r="G730">
            <v>1046.2524000000001</v>
          </cell>
          <cell r="H730">
            <v>420.00560000000002</v>
          </cell>
          <cell r="K730">
            <v>1466.7982</v>
          </cell>
          <cell r="L730">
            <v>1466.8</v>
          </cell>
          <cell r="M730">
            <v>1906.84</v>
          </cell>
        </row>
        <row r="731">
          <cell r="C731">
            <v>7001250273</v>
          </cell>
          <cell r="D731" t="str">
            <v xml:space="preserve">Caixa enterrada em alvenaria de tijolos maciços no traço 1:8 de  1 vez para descarga aplicada em tubulação de DN = (400 a 450)mm incluindo: revestimentos interno e externo de chapisco (traço 1:5) e argamassa no traço 1:6, piso em concreto simples ( traço </v>
          </cell>
          <cell r="E731" t="str">
            <v>UD</v>
          </cell>
          <cell r="F731">
            <v>0.624</v>
          </cell>
          <cell r="G731">
            <v>1207.3717999999999</v>
          </cell>
          <cell r="H731">
            <v>481.51609999999999</v>
          </cell>
          <cell r="K731">
            <v>1689.5119</v>
          </cell>
          <cell r="L731">
            <v>1689.51</v>
          </cell>
          <cell r="M731">
            <v>2196.37</v>
          </cell>
        </row>
        <row r="732">
          <cell r="C732">
            <v>7001250274</v>
          </cell>
          <cell r="D732" t="str">
            <v>Caixa enterrada em alvenaria de tijolos maciços no traço 1:8 de 1 vez para descarga aplicada em tubulação de DN = (500 a 600)mm incluindo: revestimentos interno e externo de chapisco (traço 1:5) e argamassa no traço 1:6, piso em concreto simples ( traço 1</v>
          </cell>
          <cell r="E732" t="str">
            <v>UD</v>
          </cell>
          <cell r="F732">
            <v>0.68419999999999992</v>
          </cell>
          <cell r="G732">
            <v>1328.1078999999997</v>
          </cell>
          <cell r="H732">
            <v>534.72869999999989</v>
          </cell>
          <cell r="K732">
            <v>1863.5207999999996</v>
          </cell>
          <cell r="L732">
            <v>1863.52</v>
          </cell>
          <cell r="M732">
            <v>2422.58</v>
          </cell>
        </row>
        <row r="733">
          <cell r="K733">
            <v>0</v>
          </cell>
        </row>
        <row r="734">
          <cell r="D734" t="str">
            <v>CAIXAS PARA DESCARGAS EM ALVENARIA DE 1/2 VEZ - PARA ÁREAS RURAIS</v>
          </cell>
          <cell r="K734">
            <v>0</v>
          </cell>
        </row>
        <row r="735">
          <cell r="C735">
            <v>7001250265</v>
          </cell>
          <cell r="D735" t="str">
            <v xml:space="preserve">Caixa enterrada em alvenaria de tijolos maciços no traço 1:8 de 1/2 vez para descarga aplicada em tubulação de DN = (50 a 150)mm incluindo: revestimentos interno e externo de chapisco (traço 1:5) e argamassa no traço 1:6, piso em concreto simples ( traço </v>
          </cell>
          <cell r="E735" t="str">
            <v>UD</v>
          </cell>
          <cell r="F735">
            <v>0.2278</v>
          </cell>
          <cell r="G735">
            <v>536.76659999999993</v>
          </cell>
          <cell r="H735">
            <v>183.678</v>
          </cell>
          <cell r="K735">
            <v>720.67239999999993</v>
          </cell>
          <cell r="L735">
            <v>720.68</v>
          </cell>
          <cell r="M735">
            <v>936.87</v>
          </cell>
        </row>
        <row r="736">
          <cell r="C736">
            <v>7001250275</v>
          </cell>
          <cell r="D736" t="str">
            <v>Caixa enterrada em alvenaria de tijolos maciços no traço 1:8 de 1/2 vez para descarga aplicada em tubulação de DN = (200 a 350)mm incluindo: revestimentos interno e externo de chapisco (traço 1:5) e argamassa no traço 1:6, piso em concreto simples ( traço</v>
          </cell>
          <cell r="E736" t="str">
            <v>UD</v>
          </cell>
          <cell r="F736">
            <v>0.41979999999999995</v>
          </cell>
          <cell r="G736">
            <v>1208.5665000000001</v>
          </cell>
          <cell r="H736">
            <v>392.87039999999996</v>
          </cell>
          <cell r="K736">
            <v>1601.8567</v>
          </cell>
          <cell r="L736">
            <v>1601.86</v>
          </cell>
          <cell r="M736">
            <v>2082.41</v>
          </cell>
        </row>
        <row r="737">
          <cell r="C737">
            <v>7001250276</v>
          </cell>
          <cell r="D737" t="str">
            <v>Caixa enterrada em alvenaria de tijolos maciços no traço 1:8 de 1/2 vez para descarga aplicada em tubulação de DN = (400 a 600)mm incluindo: revestimentos interno e externo de chapisco (traço 1:5) e argamassa no traço 1:6, piso em concreto simples ( traço</v>
          </cell>
          <cell r="E737" t="str">
            <v>UD</v>
          </cell>
          <cell r="F737">
            <v>0.52800000000000002</v>
          </cell>
          <cell r="G737">
            <v>1510.8539000000001</v>
          </cell>
          <cell r="H737">
            <v>501.48669999999998</v>
          </cell>
          <cell r="K737">
            <v>2012.8686</v>
          </cell>
          <cell r="L737">
            <v>2012.87</v>
          </cell>
          <cell r="M737">
            <v>2616.73</v>
          </cell>
        </row>
        <row r="738">
          <cell r="K738">
            <v>0</v>
          </cell>
        </row>
        <row r="739">
          <cell r="D739" t="str">
            <v>CAIXAS PARA DESCARGAS EM CONCRETO ARMADO - PARA ÁREAS URBANAS</v>
          </cell>
          <cell r="K739">
            <v>0</v>
          </cell>
        </row>
        <row r="740">
          <cell r="C740">
            <v>7001250049</v>
          </cell>
          <cell r="D740" t="str">
            <v>Caixa em concreto armado FCK 20 MPA, controle "B" para descarga aplicada em tubulação de DN = (700 a 900)mm incluindo: escoramento lateral das formas; preparo e lançamento do concreto; paredes, fundo e tampa com espessuras de 0,15 m; lastro de piso em con</v>
          </cell>
          <cell r="E740" t="str">
            <v>UD</v>
          </cell>
          <cell r="F740">
            <v>4.2225999999999999</v>
          </cell>
          <cell r="G740">
            <v>1509.3295000000001</v>
          </cell>
          <cell r="H740">
            <v>3427.7519000000002</v>
          </cell>
          <cell r="K740">
            <v>4941.3040000000001</v>
          </cell>
          <cell r="L740">
            <v>4941.3</v>
          </cell>
          <cell r="M740">
            <v>6423.7</v>
          </cell>
        </row>
        <row r="741">
          <cell r="C741">
            <v>7001250050</v>
          </cell>
          <cell r="D741" t="str">
            <v>Caixa em concreto armado FCK 20 MPA, controle "B" para descarga aplicada em tubulação de DN = 1.000 mm incluindo: escoramento lateral das formas; preparo e lançamento do concreto; paredes, fundo e tampa com espessuras de 0,15 m; lastro de piso em concreto</v>
          </cell>
          <cell r="E741" t="str">
            <v>UD</v>
          </cell>
          <cell r="F741">
            <v>4.1377999999999995</v>
          </cell>
          <cell r="G741">
            <v>1484.42</v>
          </cell>
          <cell r="H741">
            <v>3364.1469999999999</v>
          </cell>
          <cell r="K741">
            <v>4852.7047999999995</v>
          </cell>
          <cell r="L741">
            <v>4852.71</v>
          </cell>
          <cell r="M741">
            <v>6308.52</v>
          </cell>
        </row>
        <row r="742">
          <cell r="C742">
            <v>7001250051</v>
          </cell>
          <cell r="D742" t="str">
            <v>Caixa em concreto armado FCK 20 MPA, controle "B" para descarga aplicada em tubulação de DN = 1.200 mm incluindo: escoramento lateral das formas; preparo e lançamento do concreto; paredes, fundo e tampa com espessuras de 0,15 m; lastro de piso em concreto</v>
          </cell>
          <cell r="E742" t="str">
            <v>UD</v>
          </cell>
          <cell r="F742">
            <v>4.5764000000000005</v>
          </cell>
          <cell r="G742">
            <v>1652.2431000000001</v>
          </cell>
          <cell r="H742">
            <v>3727.3132000000001</v>
          </cell>
          <cell r="K742">
            <v>5384.1327000000001</v>
          </cell>
          <cell r="L742">
            <v>5384.13</v>
          </cell>
          <cell r="M742">
            <v>6999.37</v>
          </cell>
        </row>
        <row r="743">
          <cell r="K743">
            <v>0</v>
          </cell>
        </row>
        <row r="744">
          <cell r="D744" t="str">
            <v>CAIXAS PARA DESCARGAS EM CONCRETO ARMADO - PARA ÁREAS RURAIS</v>
          </cell>
          <cell r="K744">
            <v>0</v>
          </cell>
        </row>
        <row r="745">
          <cell r="C745">
            <v>7001250052</v>
          </cell>
          <cell r="D745" t="str">
            <v>Caixa em concreto armado FCK 20 MPA, controle "B" para descarga aplicada em tubulação de DN = (700 a 900)mm incluindo: escoramento lateral das formas; preparo e lançamento do concreto; paredes, fundo e tampa com espessuras de 0,15 m; lastro de piso em con</v>
          </cell>
          <cell r="E745" t="str">
            <v>UD</v>
          </cell>
          <cell r="F745">
            <v>4.8814000000000002</v>
          </cell>
          <cell r="G745">
            <v>1771.607</v>
          </cell>
          <cell r="H745">
            <v>3985.5557000000003</v>
          </cell>
          <cell r="K745">
            <v>5762.0441000000001</v>
          </cell>
          <cell r="L745">
            <v>5762.05</v>
          </cell>
          <cell r="M745">
            <v>7490.66</v>
          </cell>
        </row>
        <row r="746">
          <cell r="C746">
            <v>7001250053</v>
          </cell>
          <cell r="D746" t="str">
            <v>Caixa em concreto armado FCK 20 MPA, controle "B" para descarga aplicada em tubulação de DN = 1.000 mm incluindo: escoramento lateral das formas; preparo e lançamento do concreto; paredes, fundo e tampa com espessuras de 0,15 m; lastro de piso em concreto</v>
          </cell>
          <cell r="E746" t="str">
            <v>UD</v>
          </cell>
          <cell r="F746">
            <v>4.76</v>
          </cell>
          <cell r="G746">
            <v>1732.3016</v>
          </cell>
          <cell r="H746">
            <v>3890.9617000000003</v>
          </cell>
          <cell r="K746">
            <v>5628.0233000000007</v>
          </cell>
          <cell r="L746">
            <v>5628.02</v>
          </cell>
          <cell r="M746">
            <v>7316.43</v>
          </cell>
        </row>
        <row r="747">
          <cell r="C747">
            <v>7001250054</v>
          </cell>
          <cell r="D747" t="str">
            <v>Caixa em concreto armado FCK 20 MPA, controle "B" para descarga aplicada em tubulação de DN = 1.200 mm incluindo: escoramento lateral das formas; preparo e lançamento do concreto; paredes, fundo e tampa com espessuras de 0,15 m; lastro de piso em concreto</v>
          </cell>
          <cell r="E747" t="str">
            <v>UD</v>
          </cell>
          <cell r="F747">
            <v>5.2107999999999999</v>
          </cell>
          <cell r="G747">
            <v>1907.0382999999999</v>
          </cell>
          <cell r="H747">
            <v>4264.4575999999997</v>
          </cell>
          <cell r="K747">
            <v>6176.7066999999997</v>
          </cell>
          <cell r="L747">
            <v>6176.71</v>
          </cell>
          <cell r="M747">
            <v>8029.72</v>
          </cell>
        </row>
        <row r="748">
          <cell r="K748">
            <v>0</v>
          </cell>
        </row>
        <row r="749">
          <cell r="D749" t="str">
            <v>TESTE E CADASTRO DE REDE</v>
          </cell>
          <cell r="K749">
            <v>0</v>
          </cell>
        </row>
        <row r="750">
          <cell r="C750">
            <v>7001260001</v>
          </cell>
          <cell r="D750" t="str">
            <v>Teste de rede de água.</v>
          </cell>
          <cell r="E750" t="str">
            <v>M</v>
          </cell>
          <cell r="F750">
            <v>0</v>
          </cell>
          <cell r="G750">
            <v>0.74</v>
          </cell>
          <cell r="H750">
            <v>0</v>
          </cell>
          <cell r="I750">
            <v>0</v>
          </cell>
          <cell r="J750">
            <v>0</v>
          </cell>
          <cell r="K750">
            <v>0.74</v>
          </cell>
          <cell r="L750">
            <v>0.74</v>
          </cell>
          <cell r="M750">
            <v>0.96</v>
          </cell>
        </row>
        <row r="751">
          <cell r="C751">
            <v>7001260002</v>
          </cell>
          <cell r="D751" t="str">
            <v>Teste de rede de esgoto.</v>
          </cell>
          <cell r="E751" t="str">
            <v>M</v>
          </cell>
          <cell r="F751">
            <v>0</v>
          </cell>
          <cell r="G751">
            <v>0.74</v>
          </cell>
          <cell r="H751">
            <v>0</v>
          </cell>
          <cell r="I751">
            <v>0</v>
          </cell>
          <cell r="J751">
            <v>0</v>
          </cell>
          <cell r="K751">
            <v>0.74</v>
          </cell>
          <cell r="L751">
            <v>0.74</v>
          </cell>
          <cell r="M751">
            <v>0.96</v>
          </cell>
        </row>
        <row r="752">
          <cell r="C752">
            <v>7001260003</v>
          </cell>
          <cell r="D752" t="str">
            <v>Cadastro de rede de água.</v>
          </cell>
          <cell r="E752" t="str">
            <v>M</v>
          </cell>
          <cell r="F752">
            <v>0</v>
          </cell>
          <cell r="G752">
            <v>1.7</v>
          </cell>
          <cell r="H752">
            <v>0.01</v>
          </cell>
          <cell r="I752">
            <v>0</v>
          </cell>
          <cell r="J752">
            <v>0</v>
          </cell>
          <cell r="K752">
            <v>1.71</v>
          </cell>
          <cell r="L752">
            <v>1.71</v>
          </cell>
          <cell r="M752">
            <v>2.2200000000000002</v>
          </cell>
        </row>
        <row r="753">
          <cell r="C753">
            <v>7001260004</v>
          </cell>
          <cell r="D753" t="str">
            <v>Cadastro de rede de esgoto.</v>
          </cell>
          <cell r="E753" t="str">
            <v>M</v>
          </cell>
          <cell r="F753">
            <v>0</v>
          </cell>
          <cell r="G753">
            <v>2.81</v>
          </cell>
          <cell r="H753">
            <v>0.11</v>
          </cell>
          <cell r="I753">
            <v>0</v>
          </cell>
          <cell r="J753">
            <v>0</v>
          </cell>
          <cell r="K753">
            <v>2.92</v>
          </cell>
          <cell r="L753">
            <v>2.92</v>
          </cell>
          <cell r="M753">
            <v>3.8</v>
          </cell>
        </row>
        <row r="754">
          <cell r="K754">
            <v>0</v>
          </cell>
        </row>
        <row r="755">
          <cell r="D755" t="str">
            <v>PONTO GEODÉSICO</v>
          </cell>
          <cell r="K755">
            <v>0</v>
          </cell>
        </row>
        <row r="756">
          <cell r="C756">
            <v>7001260005</v>
          </cell>
          <cell r="D756" t="str">
            <v>Implantação de ponto geodésico em área externa, inclusive monumentalização, de acordo com as especificações técnicas do Setor de Cadastro Técnico da Compesa.</v>
          </cell>
          <cell r="E756" t="str">
            <v>UD</v>
          </cell>
          <cell r="F756">
            <v>50.150999999999996</v>
          </cell>
          <cell r="G756">
            <v>316.03735999999998</v>
          </cell>
          <cell r="H756">
            <v>157.61590000000001</v>
          </cell>
          <cell r="I756">
            <v>0</v>
          </cell>
          <cell r="K756">
            <v>523.80426</v>
          </cell>
          <cell r="L756">
            <v>523.80999999999995</v>
          </cell>
          <cell r="M756">
            <v>680.95</v>
          </cell>
        </row>
        <row r="757">
          <cell r="C757">
            <v>7001260006</v>
          </cell>
          <cell r="D757" t="str">
            <v>Implantação de ponto geodésico em área interna, inclusive monumentalização, de acordo com as especificações técnicas do Setor de Cadastro Técnico da Compesa.</v>
          </cell>
          <cell r="E757" t="str">
            <v>UD</v>
          </cell>
          <cell r="F757">
            <v>50.280999999999999</v>
          </cell>
          <cell r="G757">
            <v>86.22</v>
          </cell>
          <cell r="H757">
            <v>86.245500000000007</v>
          </cell>
          <cell r="I757">
            <v>0</v>
          </cell>
          <cell r="K757">
            <v>222.74649999999997</v>
          </cell>
          <cell r="L757">
            <v>222.75</v>
          </cell>
          <cell r="M757">
            <v>289.57</v>
          </cell>
        </row>
        <row r="758">
          <cell r="K758">
            <v>0</v>
          </cell>
        </row>
        <row r="759">
          <cell r="D759" t="str">
            <v>INSTALAÇÕES HIDRÁULICAS</v>
          </cell>
          <cell r="K759">
            <v>0</v>
          </cell>
        </row>
        <row r="760">
          <cell r="C760">
            <v>7001270001</v>
          </cell>
          <cell r="D760" t="str">
            <v>Ponto de água para vaso sanitário, inclusive fornecimento de vaso de louça branca com tampa plástica e caixa de descarga plástica e acessórios correspondentes.</v>
          </cell>
          <cell r="E760" t="str">
            <v>UD</v>
          </cell>
          <cell r="F760">
            <v>0</v>
          </cell>
          <cell r="G760">
            <v>54.99</v>
          </cell>
          <cell r="H760">
            <v>92.33</v>
          </cell>
          <cell r="I760">
            <v>0</v>
          </cell>
          <cell r="J760">
            <v>0</v>
          </cell>
          <cell r="K760">
            <v>147.32</v>
          </cell>
          <cell r="L760">
            <v>147.32</v>
          </cell>
          <cell r="M760">
            <v>191.52</v>
          </cell>
        </row>
        <row r="761">
          <cell r="C761">
            <v>7001270002</v>
          </cell>
          <cell r="D761" t="str">
            <v>Ponto de água para lavatório, inclusive fornecimento de lavatório de louça branca, sem coluna, e torneira de pressão com acabamento cromado DN -  1/2" e acessórios correspondentes.</v>
          </cell>
          <cell r="E761" t="str">
            <v>UD</v>
          </cell>
          <cell r="F761">
            <v>0</v>
          </cell>
          <cell r="G761">
            <v>16.010000000000002</v>
          </cell>
          <cell r="H761">
            <v>79.540000000000006</v>
          </cell>
          <cell r="I761">
            <v>0</v>
          </cell>
          <cell r="J761">
            <v>0</v>
          </cell>
          <cell r="K761">
            <v>95.55</v>
          </cell>
          <cell r="L761">
            <v>95.55</v>
          </cell>
          <cell r="M761">
            <v>124.22</v>
          </cell>
        </row>
        <row r="762">
          <cell r="C762">
            <v>7001270003</v>
          </cell>
          <cell r="D762" t="str">
            <v>Ponto de água para chuveiro de metal de 1/2", inclusive chuveiro, registro, tubos e conexões.</v>
          </cell>
          <cell r="E762" t="str">
            <v>UD</v>
          </cell>
          <cell r="F762">
            <v>0</v>
          </cell>
          <cell r="G762">
            <v>15.24</v>
          </cell>
          <cell r="H762">
            <v>88.01</v>
          </cell>
          <cell r="I762">
            <v>0</v>
          </cell>
          <cell r="J762">
            <v>0</v>
          </cell>
          <cell r="K762">
            <v>103.25</v>
          </cell>
          <cell r="L762">
            <v>103.25</v>
          </cell>
          <cell r="M762">
            <v>134.22999999999999</v>
          </cell>
        </row>
        <row r="763">
          <cell r="C763">
            <v>7001270004</v>
          </cell>
          <cell r="D763" t="str">
            <v>Ponto de água para torneira para jardim, inclusive torneira, tubos e conexões.</v>
          </cell>
          <cell r="E763" t="str">
            <v>UD</v>
          </cell>
          <cell r="F763">
            <v>0</v>
          </cell>
          <cell r="G763">
            <v>9</v>
          </cell>
          <cell r="H763">
            <v>5.66</v>
          </cell>
          <cell r="I763">
            <v>0</v>
          </cell>
          <cell r="J763">
            <v>0</v>
          </cell>
          <cell r="K763">
            <v>14.66</v>
          </cell>
          <cell r="L763">
            <v>14.66</v>
          </cell>
          <cell r="M763">
            <v>19.059999999999999</v>
          </cell>
        </row>
        <row r="764">
          <cell r="C764">
            <v>7001270005</v>
          </cell>
          <cell r="D764" t="str">
            <v>Fornecimento, instalação  e montagem de caixa d'água de fibrocimento com tampa, capacidade para 500 litros, com bóia, inclusive tubos, conexões e demais acessórios correspondentes.</v>
          </cell>
          <cell r="E764" t="str">
            <v>UD</v>
          </cell>
          <cell r="F764">
            <v>0</v>
          </cell>
          <cell r="G764">
            <v>110.8</v>
          </cell>
          <cell r="H764">
            <v>261.10000000000002</v>
          </cell>
          <cell r="I764">
            <v>0</v>
          </cell>
          <cell r="J764">
            <v>0</v>
          </cell>
          <cell r="K764">
            <v>371.9</v>
          </cell>
          <cell r="L764">
            <v>371.9</v>
          </cell>
          <cell r="M764">
            <v>483.47</v>
          </cell>
        </row>
        <row r="765">
          <cell r="C765">
            <v>7001270006</v>
          </cell>
          <cell r="D765" t="str">
            <v>Ponto de água para chuveiro com haste de plástico de 1/2", inclusive chuveiro, registro, tubos e conexões.</v>
          </cell>
          <cell r="E765" t="str">
            <v>UD</v>
          </cell>
          <cell r="F765">
            <v>0</v>
          </cell>
          <cell r="G765">
            <v>15.24</v>
          </cell>
          <cell r="H765">
            <v>47.38</v>
          </cell>
          <cell r="I765">
            <v>0</v>
          </cell>
          <cell r="J765">
            <v>0</v>
          </cell>
          <cell r="K765">
            <v>62.62</v>
          </cell>
          <cell r="L765">
            <v>62.62</v>
          </cell>
          <cell r="M765">
            <v>81.41</v>
          </cell>
        </row>
        <row r="766">
          <cell r="K766">
            <v>0</v>
          </cell>
        </row>
        <row r="767">
          <cell r="D767" t="str">
            <v>PONTOS HIDROSSANITÁRIOS</v>
          </cell>
          <cell r="K767">
            <v>0</v>
          </cell>
        </row>
        <row r="768">
          <cell r="C768">
            <v>7001270007</v>
          </cell>
          <cell r="D768" t="str">
            <v>Ponto de esgoto para lavatório/lavandaria inclusive tubos e conexões em pvc rígido soldável, até a coluna ou subcoletor.</v>
          </cell>
          <cell r="E768" t="str">
            <v>UD</v>
          </cell>
          <cell r="F768">
            <v>0</v>
          </cell>
          <cell r="G768">
            <v>22.71</v>
          </cell>
          <cell r="H768">
            <v>17.97</v>
          </cell>
          <cell r="I768">
            <v>0</v>
          </cell>
          <cell r="J768">
            <v>0</v>
          </cell>
          <cell r="K768">
            <v>40.68</v>
          </cell>
          <cell r="L768">
            <v>40.68</v>
          </cell>
          <cell r="M768">
            <v>52.88</v>
          </cell>
        </row>
        <row r="769">
          <cell r="C769">
            <v>7001270008</v>
          </cell>
          <cell r="D769" t="str">
            <v>Ponto de esgoto para ralo sinfonado, inclusive ralo, tubos e conexões até a coluna ou subcoletor.</v>
          </cell>
          <cell r="E769" t="str">
            <v>UD</v>
          </cell>
          <cell r="F769">
            <v>0</v>
          </cell>
          <cell r="G769">
            <v>18.010000000000002</v>
          </cell>
          <cell r="H769">
            <v>27.92</v>
          </cell>
          <cell r="I769">
            <v>0</v>
          </cell>
          <cell r="J769">
            <v>0</v>
          </cell>
          <cell r="K769">
            <v>45.93</v>
          </cell>
          <cell r="L769">
            <v>45.93</v>
          </cell>
          <cell r="M769">
            <v>59.71</v>
          </cell>
        </row>
        <row r="770">
          <cell r="C770">
            <v>7001270009</v>
          </cell>
          <cell r="D770" t="str">
            <v>Ponto de esgoto para vaso sanitário, inclusive tubos e conexões em pvc até a coluna ou subcoletor.</v>
          </cell>
          <cell r="E770" t="str">
            <v>UD</v>
          </cell>
          <cell r="F770">
            <v>0</v>
          </cell>
          <cell r="G770">
            <v>18.010000000000002</v>
          </cell>
          <cell r="H770">
            <v>40.89</v>
          </cell>
          <cell r="I770">
            <v>0</v>
          </cell>
          <cell r="J770">
            <v>0</v>
          </cell>
          <cell r="K770">
            <v>58.9</v>
          </cell>
          <cell r="L770">
            <v>58.9</v>
          </cell>
          <cell r="M770">
            <v>76.569999999999993</v>
          </cell>
        </row>
        <row r="771">
          <cell r="K771">
            <v>0</v>
          </cell>
        </row>
        <row r="772">
          <cell r="D772" t="str">
            <v>INSTALAÇÕES ELÉTRICAS</v>
          </cell>
          <cell r="K772">
            <v>0</v>
          </cell>
        </row>
        <row r="773">
          <cell r="K773">
            <v>0</v>
          </cell>
        </row>
        <row r="774">
          <cell r="D774" t="str">
            <v>PONTOS DE TOMADA</v>
          </cell>
          <cell r="K774">
            <v>0</v>
          </cell>
        </row>
        <row r="775">
          <cell r="C775">
            <v>7001280001</v>
          </cell>
          <cell r="D775" t="str">
            <v>Ponto de tomada simples de 220v, inclusive tubulação de PVC rígido, fiação, caixa 4 x 2, placa e demais acessórios, até o ponto de luz ou quadro de distribuição.</v>
          </cell>
          <cell r="E775" t="str">
            <v>UD</v>
          </cell>
          <cell r="F775">
            <v>0</v>
          </cell>
          <cell r="G775">
            <v>49.86</v>
          </cell>
          <cell r="H775">
            <v>22.15</v>
          </cell>
          <cell r="I775">
            <v>0</v>
          </cell>
          <cell r="J775">
            <v>0</v>
          </cell>
          <cell r="K775">
            <v>72.010000000000005</v>
          </cell>
          <cell r="L775">
            <v>72.010000000000005</v>
          </cell>
          <cell r="M775">
            <v>93.61</v>
          </cell>
        </row>
        <row r="776">
          <cell r="C776">
            <v>7001280002</v>
          </cell>
          <cell r="D776" t="str">
            <v>Ponto de tomada para condicionador de ar contendo disjuntor de 25 A, tomada 3P e placa, montada em caixa 4" x 4", inclusive eletroduto em pvc corrugado, fiação e aterramento até o quadro de distribuição e demais acessórios.</v>
          </cell>
          <cell r="E776" t="str">
            <v>UD</v>
          </cell>
          <cell r="F776">
            <v>0</v>
          </cell>
          <cell r="G776">
            <v>72.02</v>
          </cell>
          <cell r="H776">
            <v>53.72</v>
          </cell>
          <cell r="I776">
            <v>0</v>
          </cell>
          <cell r="J776">
            <v>0</v>
          </cell>
          <cell r="K776">
            <v>125.74</v>
          </cell>
          <cell r="L776">
            <v>125.74</v>
          </cell>
          <cell r="M776">
            <v>163.46</v>
          </cell>
        </row>
        <row r="777">
          <cell r="C777">
            <v>7001280003</v>
          </cell>
          <cell r="D777" t="str">
            <v>Ponto de tomada para telefone, inclusive tubulação de PVC rígido, fiação, caixa 4 x 2, placa, caixas de passagem e demais acessórios, até a caixa de distribuição do pavimento.</v>
          </cell>
          <cell r="E777" t="str">
            <v>UD</v>
          </cell>
          <cell r="F777">
            <v>0</v>
          </cell>
          <cell r="G777">
            <v>47.23</v>
          </cell>
          <cell r="H777">
            <v>17.440000000000001</v>
          </cell>
          <cell r="I777">
            <v>0</v>
          </cell>
          <cell r="J777">
            <v>0</v>
          </cell>
          <cell r="K777">
            <v>64.67</v>
          </cell>
          <cell r="L777">
            <v>64.67</v>
          </cell>
          <cell r="M777">
            <v>84.07</v>
          </cell>
        </row>
        <row r="778">
          <cell r="K778">
            <v>0</v>
          </cell>
        </row>
        <row r="779">
          <cell r="D779" t="str">
            <v>PONTOS DE LUZ</v>
          </cell>
          <cell r="K779">
            <v>0</v>
          </cell>
        </row>
        <row r="780">
          <cell r="C780">
            <v>7001280004</v>
          </cell>
          <cell r="D780" t="str">
            <v>Ponto de luz com globo leitoso e lâmpada de 60w, inclusive eletrodutos, caixas, interruptor e fiação até o quadro de distribuição.</v>
          </cell>
          <cell r="E780" t="str">
            <v>UD</v>
          </cell>
          <cell r="F780">
            <v>0</v>
          </cell>
          <cell r="G780">
            <v>77.69</v>
          </cell>
          <cell r="H780">
            <v>36.81</v>
          </cell>
          <cell r="I780">
            <v>0</v>
          </cell>
          <cell r="J780">
            <v>0</v>
          </cell>
          <cell r="K780">
            <v>114.5</v>
          </cell>
          <cell r="L780">
            <v>114.5</v>
          </cell>
          <cell r="M780">
            <v>148.85</v>
          </cell>
        </row>
        <row r="781">
          <cell r="C781">
            <v>7001280005</v>
          </cell>
          <cell r="D781" t="str">
            <v>Ponto de luz com 02 (duas) lâmpadas fluorescentes de 40w, inclusive reator, calha,  e demais acessórios necessários, e ainda eletrodutos, caixas, interruptor, fiação até o quadro de distribuição.</v>
          </cell>
          <cell r="E781" t="str">
            <v>UD</v>
          </cell>
          <cell r="F781">
            <v>0</v>
          </cell>
          <cell r="G781">
            <v>77.69</v>
          </cell>
          <cell r="H781">
            <v>82.14</v>
          </cell>
          <cell r="I781">
            <v>0</v>
          </cell>
          <cell r="J781">
            <v>0</v>
          </cell>
          <cell r="K781">
            <v>159.83000000000001</v>
          </cell>
          <cell r="L781">
            <v>159.83000000000001</v>
          </cell>
          <cell r="M781">
            <v>207.78</v>
          </cell>
        </row>
        <row r="782">
          <cell r="C782">
            <v>7001280607</v>
          </cell>
          <cell r="D782" t="str">
            <v>Luminaria tipo sobrepor, aberta, para 2 lampadas fluorescente de 20w, ref. tms-500, inclusive reator alto fator de potencia lampadas, demais acessorios e instalação.</v>
          </cell>
          <cell r="E782" t="str">
            <v>CJ</v>
          </cell>
          <cell r="F782">
            <v>0</v>
          </cell>
          <cell r="G782">
            <v>15.24</v>
          </cell>
          <cell r="H782">
            <v>52.32</v>
          </cell>
          <cell r="I782">
            <v>0</v>
          </cell>
          <cell r="K782">
            <v>67.56</v>
          </cell>
          <cell r="L782">
            <v>67.56</v>
          </cell>
          <cell r="M782">
            <v>87.83</v>
          </cell>
        </row>
        <row r="783">
          <cell r="C783">
            <v>7001280384</v>
          </cell>
          <cell r="D783" t="str">
            <v>Luminaria tipo sobrepor, aberta, para 1 lampadas fluorescente de 20w, ref. tms-500, inclusive reator alto fator de potencia lampadas, demais acessorios e instalação.</v>
          </cell>
          <cell r="E783" t="str">
            <v>CJ</v>
          </cell>
          <cell r="F783">
            <v>0</v>
          </cell>
          <cell r="G783">
            <v>15.24</v>
          </cell>
          <cell r="H783">
            <v>35.82</v>
          </cell>
          <cell r="I783">
            <v>0</v>
          </cell>
          <cell r="K783">
            <v>51.06</v>
          </cell>
          <cell r="L783">
            <v>67.56</v>
          </cell>
          <cell r="M783">
            <v>66.38</v>
          </cell>
        </row>
        <row r="784">
          <cell r="K784">
            <v>0</v>
          </cell>
        </row>
        <row r="785">
          <cell r="D785" t="str">
            <v>FORNECIMENTO DE AREIA E SEIXOS CLASSIFICADOS</v>
          </cell>
          <cell r="K785">
            <v>0</v>
          </cell>
        </row>
        <row r="786">
          <cell r="C786">
            <v>7001290001</v>
          </cell>
          <cell r="D786" t="str">
            <v>Fornecimento de areia classificada para leito filtrante.</v>
          </cell>
          <cell r="E786" t="str">
            <v>M³</v>
          </cell>
          <cell r="F786">
            <v>0</v>
          </cell>
          <cell r="G786">
            <v>0</v>
          </cell>
          <cell r="H786">
            <v>395</v>
          </cell>
          <cell r="I786">
            <v>0</v>
          </cell>
          <cell r="J786">
            <v>0</v>
          </cell>
          <cell r="K786">
            <v>395</v>
          </cell>
          <cell r="L786">
            <v>395</v>
          </cell>
          <cell r="M786">
            <v>513.5</v>
          </cell>
        </row>
        <row r="787">
          <cell r="C787">
            <v>7001290002</v>
          </cell>
          <cell r="D787" t="str">
            <v>Fornecimento de seixo rolado classificado para leito filtrante.</v>
          </cell>
          <cell r="E787" t="str">
            <v>M³</v>
          </cell>
          <cell r="F787">
            <v>0</v>
          </cell>
          <cell r="G787">
            <v>0</v>
          </cell>
          <cell r="H787">
            <v>425</v>
          </cell>
          <cell r="I787">
            <v>0</v>
          </cell>
          <cell r="J787">
            <v>0</v>
          </cell>
          <cell r="K787">
            <v>425</v>
          </cell>
          <cell r="L787">
            <v>425</v>
          </cell>
          <cell r="M787">
            <v>552.5</v>
          </cell>
        </row>
        <row r="788">
          <cell r="K788">
            <v>0</v>
          </cell>
        </row>
        <row r="789">
          <cell r="D789" t="str">
            <v>RETIRADA E RECUPERAÇÃO DE LEITOS FILTRANTES</v>
          </cell>
          <cell r="K789">
            <v>0</v>
          </cell>
        </row>
        <row r="790">
          <cell r="C790">
            <v>7001290003</v>
          </cell>
          <cell r="D790" t="str">
            <v>Filtros de pressão, retirada de leitos filtrantes, lavagem e classificação dos seixos retirados e colocação dos mesmos.</v>
          </cell>
          <cell r="E790" t="str">
            <v>M³</v>
          </cell>
          <cell r="F790">
            <v>0</v>
          </cell>
          <cell r="G790">
            <v>118.86</v>
          </cell>
          <cell r="H790">
            <v>0</v>
          </cell>
          <cell r="I790">
            <v>0</v>
          </cell>
          <cell r="J790">
            <v>0</v>
          </cell>
          <cell r="K790">
            <v>118.86</v>
          </cell>
          <cell r="L790">
            <v>118.86</v>
          </cell>
          <cell r="M790">
            <v>154.52000000000001</v>
          </cell>
        </row>
        <row r="791">
          <cell r="C791">
            <v>7001290004</v>
          </cell>
          <cell r="D791" t="str">
            <v>Filtro rápido/gravidade, retirada de leitos filtrantes, lavagem, classificação dos seixos retirados e colocação dos mesmos.</v>
          </cell>
          <cell r="E791" t="str">
            <v>M³</v>
          </cell>
          <cell r="F791">
            <v>0</v>
          </cell>
          <cell r="G791">
            <v>118.86</v>
          </cell>
          <cell r="H791">
            <v>0</v>
          </cell>
          <cell r="I791">
            <v>0</v>
          </cell>
          <cell r="J791">
            <v>0</v>
          </cell>
          <cell r="K791">
            <v>118.86</v>
          </cell>
          <cell r="L791">
            <v>118.86</v>
          </cell>
          <cell r="M791">
            <v>154.52000000000001</v>
          </cell>
        </row>
        <row r="792">
          <cell r="C792">
            <v>7001290005</v>
          </cell>
          <cell r="D792" t="str">
            <v>Colocação de leitos filtrantes em filtros de pressão.</v>
          </cell>
          <cell r="E792" t="str">
            <v>M³</v>
          </cell>
          <cell r="F792">
            <v>0</v>
          </cell>
          <cell r="G792">
            <v>15.83</v>
          </cell>
          <cell r="H792">
            <v>0</v>
          </cell>
          <cell r="I792">
            <v>0</v>
          </cell>
          <cell r="J792">
            <v>0</v>
          </cell>
          <cell r="K792">
            <v>15.83</v>
          </cell>
          <cell r="L792">
            <v>15.83</v>
          </cell>
          <cell r="M792">
            <v>20.58</v>
          </cell>
        </row>
        <row r="793">
          <cell r="C793">
            <v>7001290006</v>
          </cell>
          <cell r="D793" t="str">
            <v>Colocação de leitos filtrantes em filtros de rápidos/gravidade.</v>
          </cell>
          <cell r="E793" t="str">
            <v>M³</v>
          </cell>
          <cell r="F793">
            <v>0</v>
          </cell>
          <cell r="G793">
            <v>10.29</v>
          </cell>
          <cell r="H793">
            <v>0</v>
          </cell>
          <cell r="I793">
            <v>0</v>
          </cell>
          <cell r="J793">
            <v>0</v>
          </cell>
          <cell r="K793">
            <v>10.29</v>
          </cell>
          <cell r="L793">
            <v>10.29</v>
          </cell>
          <cell r="M793">
            <v>13.38</v>
          </cell>
        </row>
        <row r="794">
          <cell r="K794">
            <v>0</v>
          </cell>
        </row>
        <row r="795">
          <cell r="D795" t="str">
            <v>INSTALAÇÃO OU SUBSTITUIÇÃO DE RAMAL PREDIAL EM SERVIÇOS DE EXPANSÃO OU SUBSTITUIÇÃO DE REDE D'ÁGUA</v>
          </cell>
          <cell r="K795">
            <v>0</v>
          </cell>
        </row>
        <row r="796">
          <cell r="C796">
            <v>7001300001</v>
          </cell>
          <cell r="D796" t="str">
            <v>Instalação ou substituição de ramal predial de água até 10,00 m de extensão, com instalação de hidrômetro de até 20 m³/h no jardim ou calçada, conforme padrão Compesa, incluindo escavação e reaterro.</v>
          </cell>
          <cell r="E796" t="str">
            <v>UD</v>
          </cell>
          <cell r="F796">
            <v>0</v>
          </cell>
          <cell r="G796">
            <v>34.704999999999998</v>
          </cell>
          <cell r="H796">
            <v>0</v>
          </cell>
          <cell r="I796">
            <v>0</v>
          </cell>
          <cell r="K796">
            <v>34.704999999999998</v>
          </cell>
          <cell r="L796">
            <v>34.71</v>
          </cell>
          <cell r="M796">
            <v>45.12</v>
          </cell>
        </row>
        <row r="797">
          <cell r="C797">
            <v>7001300002</v>
          </cell>
          <cell r="D797" t="str">
            <v>Instalação ou substituição de ramal predial de água até 10,00 m de extensão, com instalação de hidrômetro de até 20 m³/h no muro, conforme padrão Compesa, incluindo escavação, reaterro, demolição e reposição de alvenaria e acabamento com massa única.</v>
          </cell>
          <cell r="E797" t="str">
            <v>UD</v>
          </cell>
          <cell r="F797">
            <v>0</v>
          </cell>
          <cell r="G797">
            <v>38.722200000000001</v>
          </cell>
          <cell r="H797">
            <v>0.35800000000000004</v>
          </cell>
          <cell r="I797">
            <v>0</v>
          </cell>
          <cell r="K797">
            <v>39.080199999999998</v>
          </cell>
          <cell r="L797">
            <v>39.08</v>
          </cell>
          <cell r="M797">
            <v>50.8</v>
          </cell>
        </row>
        <row r="798">
          <cell r="C798">
            <v>7001300003</v>
          </cell>
          <cell r="D798" t="str">
            <v>Instalação ou substituição de ramal predial de água até 10,00 m de extensão, com hidrômetro acima de 20 m³/h no jardim e/ou calçada, conforme padrão Compesa, incluindo escavação e reaterro.</v>
          </cell>
          <cell r="E798" t="str">
            <v>UD</v>
          </cell>
          <cell r="F798">
            <v>0</v>
          </cell>
          <cell r="G798">
            <v>50.914999999999999</v>
          </cell>
          <cell r="H798">
            <v>0</v>
          </cell>
          <cell r="I798">
            <v>0</v>
          </cell>
          <cell r="K798">
            <v>50.914999999999999</v>
          </cell>
          <cell r="L798">
            <v>50.92</v>
          </cell>
          <cell r="M798">
            <v>66.19</v>
          </cell>
        </row>
        <row r="799">
          <cell r="C799">
            <v>7001300004</v>
          </cell>
          <cell r="D799" t="str">
            <v>Metro excedente para instalação ou substituição de ramal predial de água.</v>
          </cell>
          <cell r="E799" t="str">
            <v>M</v>
          </cell>
          <cell r="F799">
            <v>0</v>
          </cell>
          <cell r="G799">
            <v>3.0135000000000001</v>
          </cell>
          <cell r="H799">
            <v>0</v>
          </cell>
          <cell r="I799">
            <v>0</v>
          </cell>
          <cell r="K799">
            <v>3.0135000000000001</v>
          </cell>
          <cell r="L799">
            <v>3.01</v>
          </cell>
          <cell r="M799">
            <v>3.92</v>
          </cell>
        </row>
        <row r="800">
          <cell r="C800">
            <v>7001300064</v>
          </cell>
          <cell r="D800" t="str">
            <v>Conserto de ramais prediais de água danificados durante execução das obras.</v>
          </cell>
          <cell r="E800" t="str">
            <v>UD</v>
          </cell>
          <cell r="F800">
            <v>0</v>
          </cell>
          <cell r="G800">
            <v>4.0880000000000001</v>
          </cell>
          <cell r="H800">
            <v>2.56</v>
          </cell>
          <cell r="I800">
            <v>0</v>
          </cell>
          <cell r="K800">
            <v>6.6479999999999997</v>
          </cell>
          <cell r="L800">
            <v>6.65</v>
          </cell>
          <cell r="M800">
            <v>8.64</v>
          </cell>
        </row>
        <row r="801">
          <cell r="K801">
            <v>0</v>
          </cell>
        </row>
        <row r="802">
          <cell r="D802" t="str">
            <v>INSTALAÇÃO OU SUBSTITUIÇÃO DE RAMAL PREDIAL DE ESGOTO</v>
          </cell>
          <cell r="K802">
            <v>0</v>
          </cell>
        </row>
        <row r="803">
          <cell r="C803">
            <v>7001300038</v>
          </cell>
          <cell r="D803" t="str">
            <v>Instalação ou substituição de ramal predial de esgoto até 5,00 m sem pavimento.</v>
          </cell>
          <cell r="E803" t="str">
            <v>UD</v>
          </cell>
          <cell r="F803">
            <v>0</v>
          </cell>
          <cell r="G803">
            <v>79.811750000000004</v>
          </cell>
          <cell r="H803">
            <v>0</v>
          </cell>
          <cell r="K803">
            <v>79.811750000000004</v>
          </cell>
          <cell r="L803">
            <v>79.81</v>
          </cell>
          <cell r="M803">
            <v>103.76</v>
          </cell>
        </row>
        <row r="804">
          <cell r="C804">
            <v>7001300007</v>
          </cell>
          <cell r="D804" t="str">
            <v>Metro excedente do item 31.08.01.</v>
          </cell>
          <cell r="E804" t="str">
            <v>M</v>
          </cell>
          <cell r="F804">
            <v>0</v>
          </cell>
          <cell r="G804">
            <v>3.9905000000000004</v>
          </cell>
          <cell r="H804">
            <v>0</v>
          </cell>
          <cell r="K804">
            <v>3.9905000000000004</v>
          </cell>
          <cell r="L804">
            <v>3.99</v>
          </cell>
          <cell r="M804">
            <v>5.19</v>
          </cell>
        </row>
        <row r="805">
          <cell r="C805">
            <v>7001300041</v>
          </cell>
          <cell r="D805" t="str">
            <v>Instalação ou substituição de ramal predial de esgoto até 5,00 m com pavimento.</v>
          </cell>
          <cell r="E805" t="str">
            <v>UD</v>
          </cell>
          <cell r="F805">
            <v>0</v>
          </cell>
          <cell r="G805">
            <v>95.981750000000005</v>
          </cell>
          <cell r="H805">
            <v>0</v>
          </cell>
          <cell r="K805">
            <v>95.981750000000005</v>
          </cell>
          <cell r="L805">
            <v>95.98</v>
          </cell>
          <cell r="M805">
            <v>124.78</v>
          </cell>
        </row>
        <row r="806">
          <cell r="C806">
            <v>7001300009</v>
          </cell>
          <cell r="D806" t="str">
            <v>Metro excedente do item 31.08.03.</v>
          </cell>
          <cell r="E806" t="str">
            <v>M</v>
          </cell>
          <cell r="F806">
            <v>0</v>
          </cell>
          <cell r="G806">
            <v>4.7990000000000004</v>
          </cell>
          <cell r="H806">
            <v>0</v>
          </cell>
          <cell r="K806">
            <v>4.7990000000000004</v>
          </cell>
          <cell r="L806">
            <v>4.8</v>
          </cell>
          <cell r="M806">
            <v>6.24</v>
          </cell>
        </row>
        <row r="807">
          <cell r="C807">
            <v>7001300070</v>
          </cell>
          <cell r="D807" t="str">
            <v>Conserto de ramais prediais de esgoto danificados durante execução das obras.</v>
          </cell>
          <cell r="E807" t="str">
            <v>UD</v>
          </cell>
          <cell r="F807">
            <v>0</v>
          </cell>
          <cell r="G807">
            <v>4.6914999999999996</v>
          </cell>
          <cell r="H807">
            <v>20.79</v>
          </cell>
          <cell r="I807">
            <v>0</v>
          </cell>
          <cell r="K807">
            <v>25.481499999999997</v>
          </cell>
          <cell r="L807">
            <v>25.48</v>
          </cell>
          <cell r="M807">
            <v>33.130000000000003</v>
          </cell>
        </row>
        <row r="808">
          <cell r="K808">
            <v>0</v>
          </cell>
        </row>
        <row r="809">
          <cell r="D809" t="str">
            <v>ASSENTAMENTO DE TUBOS PEAD COM CONEXÕES</v>
          </cell>
          <cell r="K809">
            <v>0</v>
          </cell>
        </row>
        <row r="810">
          <cell r="C810">
            <v>7001300011</v>
          </cell>
          <cell r="D810" t="str">
            <v>Assentamento de tubo pead com conexões DN - 20 mm a 32 mm.</v>
          </cell>
          <cell r="E810" t="str">
            <v>M</v>
          </cell>
          <cell r="F810">
            <v>4.8000000000000001E-2</v>
          </cell>
          <cell r="G810">
            <v>0.32</v>
          </cell>
          <cell r="H810">
            <v>0</v>
          </cell>
          <cell r="I810">
            <v>0</v>
          </cell>
          <cell r="K810">
            <v>0.36800000000000005</v>
          </cell>
          <cell r="L810">
            <v>0.37</v>
          </cell>
          <cell r="M810">
            <v>0.48</v>
          </cell>
        </row>
        <row r="811">
          <cell r="C811">
            <v>7001300012</v>
          </cell>
          <cell r="D811" t="str">
            <v>Assentamento de tubo pead com conexões DN - 63 mm.</v>
          </cell>
          <cell r="E811" t="str">
            <v>M</v>
          </cell>
          <cell r="F811">
            <v>8.3999999999999991E-2</v>
          </cell>
          <cell r="G811">
            <v>0.56000000000000005</v>
          </cell>
          <cell r="H811">
            <v>0</v>
          </cell>
          <cell r="I811">
            <v>0</v>
          </cell>
          <cell r="J811">
            <v>0</v>
          </cell>
          <cell r="K811">
            <v>0.64399999999999991</v>
          </cell>
          <cell r="L811">
            <v>0.64</v>
          </cell>
          <cell r="M811">
            <v>0.84</v>
          </cell>
        </row>
        <row r="812">
          <cell r="K812">
            <v>0</v>
          </cell>
        </row>
        <row r="813">
          <cell r="D813" t="str">
            <v>URBANIZAÇÃO</v>
          </cell>
          <cell r="K813">
            <v>0</v>
          </cell>
        </row>
        <row r="814">
          <cell r="K814">
            <v>0</v>
          </cell>
        </row>
        <row r="815">
          <cell r="D815" t="str">
            <v>CERCA</v>
          </cell>
          <cell r="K815">
            <v>0</v>
          </cell>
        </row>
        <row r="816">
          <cell r="C816">
            <v>7001310001</v>
          </cell>
          <cell r="D816" t="str">
            <v>Cerca com nove fios de arame farpado e moirões de concreto armado a cada dois metros com altura útil de 2,40 m.</v>
          </cell>
          <cell r="E816" t="str">
            <v>M</v>
          </cell>
          <cell r="F816">
            <v>6.96E-3</v>
          </cell>
          <cell r="G816">
            <v>14.711480000000002</v>
          </cell>
          <cell r="H816">
            <v>13.616020000000001</v>
          </cell>
          <cell r="I816">
            <v>0</v>
          </cell>
          <cell r="K816">
            <v>28.33446</v>
          </cell>
          <cell r="L816">
            <v>28.34</v>
          </cell>
          <cell r="M816">
            <v>36.83</v>
          </cell>
        </row>
        <row r="817">
          <cell r="C817">
            <v>7001310002</v>
          </cell>
          <cell r="D817" t="str">
            <v>Cerca com estaca de madeira Sabiá, espaçadas de 1,80 m, altura útil 1,60 m, com cinco fios de arame farpado.</v>
          </cell>
          <cell r="E817" t="str">
            <v>M</v>
          </cell>
          <cell r="F817">
            <v>0</v>
          </cell>
          <cell r="G817">
            <v>6.93</v>
          </cell>
          <cell r="H817">
            <v>4.2300000000000004</v>
          </cell>
          <cell r="I817">
            <v>0</v>
          </cell>
          <cell r="J817">
            <v>0</v>
          </cell>
          <cell r="K817">
            <v>11.16</v>
          </cell>
          <cell r="L817">
            <v>11.16</v>
          </cell>
          <cell r="M817">
            <v>14.51</v>
          </cell>
        </row>
        <row r="818">
          <cell r="K818">
            <v>0</v>
          </cell>
        </row>
        <row r="819">
          <cell r="D819" t="str">
            <v>PLANTAS</v>
          </cell>
          <cell r="K819">
            <v>0</v>
          </cell>
        </row>
        <row r="820">
          <cell r="C820">
            <v>7001310003</v>
          </cell>
          <cell r="D820" t="str">
            <v>Plantio de capim sândalo incluindo preparo de solo com terra vegetal.</v>
          </cell>
          <cell r="E820" t="str">
            <v>M²</v>
          </cell>
          <cell r="F820">
            <v>0.23</v>
          </cell>
          <cell r="G820">
            <v>1.1000000000000001</v>
          </cell>
          <cell r="H820">
            <v>6.6</v>
          </cell>
          <cell r="I820">
            <v>0</v>
          </cell>
          <cell r="J820">
            <v>0</v>
          </cell>
          <cell r="K820">
            <v>7.93</v>
          </cell>
          <cell r="L820">
            <v>7.93</v>
          </cell>
          <cell r="M820">
            <v>10.31</v>
          </cell>
        </row>
        <row r="821">
          <cell r="C821">
            <v>7001310004</v>
          </cell>
          <cell r="D821" t="str">
            <v>Plantio de grama inglesa incluindo preparo de solo com terra vegetal.</v>
          </cell>
          <cell r="E821" t="str">
            <v>M²</v>
          </cell>
          <cell r="F821">
            <v>0.23</v>
          </cell>
          <cell r="G821">
            <v>1.1000000000000001</v>
          </cell>
          <cell r="H821">
            <v>3.8</v>
          </cell>
          <cell r="I821">
            <v>0</v>
          </cell>
          <cell r="J821">
            <v>0</v>
          </cell>
          <cell r="K821">
            <v>5.13</v>
          </cell>
          <cell r="L821">
            <v>5.13</v>
          </cell>
          <cell r="M821">
            <v>6.67</v>
          </cell>
        </row>
        <row r="822">
          <cell r="C822">
            <v>7001310005</v>
          </cell>
          <cell r="D822" t="str">
            <v>Plantio de grama esmeralda (em tapete) incluindo preparo de solo com adubos minerais e orgânicos.</v>
          </cell>
          <cell r="E822" t="str">
            <v>M²</v>
          </cell>
          <cell r="F822">
            <v>0</v>
          </cell>
          <cell r="G822">
            <v>1.1000000000000001</v>
          </cell>
          <cell r="H822">
            <v>9.6</v>
          </cell>
          <cell r="I822">
            <v>0</v>
          </cell>
          <cell r="J822">
            <v>0</v>
          </cell>
          <cell r="K822">
            <v>10.7</v>
          </cell>
          <cell r="L822">
            <v>10.7</v>
          </cell>
          <cell r="M822">
            <v>13.91</v>
          </cell>
        </row>
        <row r="823">
          <cell r="C823">
            <v>7001310006</v>
          </cell>
          <cell r="D823" t="str">
            <v>Plantio de grama esmeralda (em tapete) incluindo preparo de solo com terra vegetal.</v>
          </cell>
          <cell r="E823" t="str">
            <v>M²</v>
          </cell>
          <cell r="F823">
            <v>0.23</v>
          </cell>
          <cell r="G823">
            <v>1.1000000000000001</v>
          </cell>
          <cell r="H823">
            <v>11.8</v>
          </cell>
          <cell r="I823">
            <v>0</v>
          </cell>
          <cell r="J823">
            <v>0</v>
          </cell>
          <cell r="K823">
            <v>13.13</v>
          </cell>
          <cell r="L823">
            <v>13.13</v>
          </cell>
          <cell r="M823">
            <v>17.07</v>
          </cell>
        </row>
        <row r="824">
          <cell r="K824">
            <v>0</v>
          </cell>
        </row>
        <row r="825">
          <cell r="D825" t="str">
            <v>MUROS</v>
          </cell>
          <cell r="K825">
            <v>0</v>
          </cell>
        </row>
        <row r="826">
          <cell r="C826">
            <v>7001310064</v>
          </cell>
          <cell r="D826" t="str">
            <v>Muro com mourões a cada 2,0m e placa pré-fabricada de concreto armado, altura livre 2,0m.</v>
          </cell>
          <cell r="E826" t="str">
            <v>M</v>
          </cell>
          <cell r="F826">
            <v>0</v>
          </cell>
          <cell r="G826">
            <v>15.83</v>
          </cell>
          <cell r="H826">
            <v>82.88</v>
          </cell>
          <cell r="I826">
            <v>0</v>
          </cell>
          <cell r="J826">
            <v>0</v>
          </cell>
          <cell r="K826">
            <v>98.71</v>
          </cell>
          <cell r="L826">
            <v>98.71</v>
          </cell>
          <cell r="M826">
            <v>128.32</v>
          </cell>
        </row>
        <row r="827">
          <cell r="C827">
            <v>7001310065</v>
          </cell>
          <cell r="D827" t="str">
            <v>Muro com embasamento de 50 cm e altura da alvenaria de elevação de 1,60m com colunas espaçadas de 3 em 3 metros, inclusive escavação, reaterro, remoção de material escavado, concreto magro, chapisco, massa única e caiação..</v>
          </cell>
          <cell r="E827" t="str">
            <v>M</v>
          </cell>
          <cell r="F827">
            <v>0</v>
          </cell>
          <cell r="G827">
            <v>105.74</v>
          </cell>
          <cell r="H827">
            <v>43.23</v>
          </cell>
          <cell r="I827">
            <v>0</v>
          </cell>
          <cell r="J827">
            <v>0</v>
          </cell>
          <cell r="K827">
            <v>148.97</v>
          </cell>
          <cell r="L827">
            <v>148.97</v>
          </cell>
          <cell r="M827">
            <v>193.66</v>
          </cell>
        </row>
        <row r="828">
          <cell r="C828">
            <v>7001310045</v>
          </cell>
          <cell r="D828" t="str">
            <v>Muro com embasamento de 50 cm e altura da alvenaria de elevação de 1,80m com colunas espaçadas de 3 em 3 metros, inclusive escavação, reaterro, remoção de material escavado, concreto magro, chapisco, massa única e caiação.</v>
          </cell>
          <cell r="E828" t="str">
            <v>M</v>
          </cell>
          <cell r="F828">
            <v>0</v>
          </cell>
          <cell r="G828">
            <v>116.38</v>
          </cell>
          <cell r="H828">
            <v>58.47</v>
          </cell>
          <cell r="I828">
            <v>0</v>
          </cell>
          <cell r="J828">
            <v>0</v>
          </cell>
          <cell r="K828">
            <v>174.85</v>
          </cell>
          <cell r="L828">
            <v>174.85</v>
          </cell>
          <cell r="M828">
            <v>227.31</v>
          </cell>
        </row>
        <row r="829">
          <cell r="K829">
            <v>0</v>
          </cell>
        </row>
        <row r="830">
          <cell r="D830" t="str">
            <v>PORTÕES</v>
          </cell>
          <cell r="K830">
            <v>0</v>
          </cell>
        </row>
        <row r="831">
          <cell r="C831">
            <v>7001310010</v>
          </cell>
          <cell r="D831" t="str">
            <v>Portão tubular, conforme padrão Compesa, em ferro galvanizado de 1 1/2", com contraventamento em tubo de ferro galvanizado de 1" e com tela aramada # 1" com fio nº 10, inclusive dobradiças, batedor, fecho, pintura e assentamento em estrutura de concreto.</v>
          </cell>
          <cell r="E831" t="str">
            <v>M²</v>
          </cell>
          <cell r="F831">
            <v>0</v>
          </cell>
          <cell r="G831">
            <v>18.247720000000001</v>
          </cell>
          <cell r="H831">
            <v>319.29036000000002</v>
          </cell>
          <cell r="I831">
            <v>0</v>
          </cell>
          <cell r="K831">
            <v>337.53808000000004</v>
          </cell>
          <cell r="L831">
            <v>337.54</v>
          </cell>
          <cell r="M831">
            <v>438.8</v>
          </cell>
        </row>
        <row r="832">
          <cell r="K832">
            <v>0</v>
          </cell>
        </row>
        <row r="833">
          <cell r="D833" t="str">
            <v>EQUIPAMENTOS DE PROTEÇÃO</v>
          </cell>
          <cell r="K833">
            <v>0</v>
          </cell>
        </row>
        <row r="834">
          <cell r="K834">
            <v>0</v>
          </cell>
        </row>
        <row r="835">
          <cell r="D835" t="str">
            <v>GUARDA-CORPO</v>
          </cell>
          <cell r="K835">
            <v>0</v>
          </cell>
        </row>
        <row r="836">
          <cell r="C836">
            <v>7001320066</v>
          </cell>
          <cell r="D836" t="str">
            <v>Confecção e montagem de guarda-corpo em tubo galvanizado com ponta lisa de 1 1/2", inclusive pintura com esmalte sintético em duas demãos com fundo anti-corrosivo, conforme padrão Compesa.</v>
          </cell>
          <cell r="E836" t="str">
            <v>M</v>
          </cell>
          <cell r="F836">
            <v>0.62</v>
          </cell>
          <cell r="G836">
            <v>33.235950000000003</v>
          </cell>
          <cell r="H836">
            <v>31.354610000000001</v>
          </cell>
          <cell r="I836">
            <v>0</v>
          </cell>
          <cell r="K836">
            <v>65.210560000000001</v>
          </cell>
          <cell r="L836">
            <v>65.209999999999994</v>
          </cell>
          <cell r="M836">
            <v>84.77</v>
          </cell>
        </row>
        <row r="837">
          <cell r="K837">
            <v>0</v>
          </cell>
        </row>
        <row r="838">
          <cell r="D838" t="str">
            <v>ESCADA MARINHEIRO</v>
          </cell>
          <cell r="K838">
            <v>0</v>
          </cell>
        </row>
        <row r="839">
          <cell r="C839">
            <v>7001320002</v>
          </cell>
          <cell r="D839" t="str">
            <v>Fornecimento e instalação de escada marinheiro externa em barra chata de aço de 2" x 1/4", degraus em barra redonda de aço de 3/4",  inclusive pintura com esmalte sintético em duas demãos com fundo anti-corrosivo, conforme padrão Compesa.</v>
          </cell>
          <cell r="E839" t="str">
            <v>M</v>
          </cell>
          <cell r="F839">
            <v>1.01</v>
          </cell>
          <cell r="G839">
            <v>51.4</v>
          </cell>
          <cell r="H839">
            <v>71.33</v>
          </cell>
          <cell r="I839">
            <v>0</v>
          </cell>
          <cell r="K839">
            <v>123.74</v>
          </cell>
          <cell r="L839">
            <v>123.74</v>
          </cell>
          <cell r="M839">
            <v>160.86000000000001</v>
          </cell>
        </row>
        <row r="840">
          <cell r="K840">
            <v>0</v>
          </cell>
        </row>
        <row r="841">
          <cell r="D841" t="str">
            <v>PÁRA RAIO</v>
          </cell>
          <cell r="K841">
            <v>0</v>
          </cell>
        </row>
        <row r="842">
          <cell r="C842">
            <v>7001320003</v>
          </cell>
          <cell r="D842" t="str">
            <v>Fornecimento e instalação de sistema de proteção constando de:1) Captor Franklin de latão - 4 pontas com 1 descida;2) suporte isolador com uma descida, base em ferro fundido para mastro de 1 1/2", conjunto de estaiamento de 1 1/2", mastro de ferro galva</v>
          </cell>
          <cell r="E842" t="str">
            <v>UD</v>
          </cell>
          <cell r="F842">
            <v>0</v>
          </cell>
          <cell r="G842">
            <v>249.29</v>
          </cell>
          <cell r="H842">
            <v>814.93</v>
          </cell>
          <cell r="I842">
            <v>0</v>
          </cell>
          <cell r="J842">
            <v>0</v>
          </cell>
          <cell r="K842">
            <v>1064.22</v>
          </cell>
          <cell r="L842">
            <v>1064.22</v>
          </cell>
          <cell r="M842">
            <v>1383.49</v>
          </cell>
        </row>
        <row r="843">
          <cell r="K843">
            <v>0</v>
          </cell>
        </row>
        <row r="844">
          <cell r="D844" t="str">
            <v>APARELHO SINALIZADOR</v>
          </cell>
          <cell r="K844">
            <v>0</v>
          </cell>
        </row>
        <row r="845">
          <cell r="C845">
            <v>7001320004</v>
          </cell>
          <cell r="D845" t="str">
            <v>Fornecimento e instalação de aparelho sinalizador de obstáculos com lâmpada de 60 W, inclusive braçadeira para fixação.</v>
          </cell>
          <cell r="E845" t="str">
            <v>UD</v>
          </cell>
          <cell r="F845">
            <v>0</v>
          </cell>
          <cell r="G845">
            <v>20.78</v>
          </cell>
          <cell r="H845">
            <v>44.75</v>
          </cell>
          <cell r="I845">
            <v>0</v>
          </cell>
          <cell r="J845">
            <v>0</v>
          </cell>
          <cell r="K845">
            <v>65.53</v>
          </cell>
          <cell r="L845">
            <v>65.53</v>
          </cell>
          <cell r="M845">
            <v>85.19</v>
          </cell>
        </row>
        <row r="846">
          <cell r="K846">
            <v>0</v>
          </cell>
        </row>
        <row r="847">
          <cell r="D847" t="str">
            <v>LIMPEZA DE CAIXA COLETORA DE ESGOTO</v>
          </cell>
          <cell r="K847">
            <v>0</v>
          </cell>
        </row>
        <row r="848">
          <cell r="C848">
            <v>7001330001</v>
          </cell>
          <cell r="D848" t="str">
            <v>Limpeza de caixa de reunião do lodo e/ou caixa de areia.</v>
          </cell>
          <cell r="E848" t="str">
            <v>UD</v>
          </cell>
          <cell r="F848">
            <v>0</v>
          </cell>
          <cell r="G848">
            <v>95.09</v>
          </cell>
          <cell r="H848">
            <v>0</v>
          </cell>
          <cell r="I848">
            <v>0</v>
          </cell>
          <cell r="J848">
            <v>0</v>
          </cell>
          <cell r="K848">
            <v>95.09</v>
          </cell>
          <cell r="L848">
            <v>95.09</v>
          </cell>
          <cell r="M848">
            <v>123.62</v>
          </cell>
        </row>
        <row r="849">
          <cell r="C849">
            <v>7001330002</v>
          </cell>
          <cell r="D849" t="str">
            <v>Limpeza de leito de secagem.</v>
          </cell>
          <cell r="E849" t="str">
            <v>M³</v>
          </cell>
          <cell r="F849">
            <v>0</v>
          </cell>
          <cell r="G849">
            <v>20.2</v>
          </cell>
          <cell r="H849">
            <v>0</v>
          </cell>
          <cell r="I849">
            <v>0</v>
          </cell>
          <cell r="J849">
            <v>0</v>
          </cell>
          <cell r="K849">
            <v>20.2</v>
          </cell>
          <cell r="L849">
            <v>20.2</v>
          </cell>
          <cell r="M849">
            <v>26.26</v>
          </cell>
        </row>
        <row r="850">
          <cell r="K850">
            <v>0</v>
          </cell>
        </row>
        <row r="851">
          <cell r="K851">
            <v>0</v>
          </cell>
        </row>
        <row r="852">
          <cell r="D852" t="str">
            <v>LIMPEZA E DESOBSTRUÇÃO DE POÇO DE VISITA</v>
          </cell>
          <cell r="K852">
            <v>0</v>
          </cell>
        </row>
        <row r="853">
          <cell r="C853">
            <v>7001340001</v>
          </cell>
          <cell r="D853" t="str">
            <v>Limpeza de poço úmido até 2m de profundidade.</v>
          </cell>
          <cell r="E853" t="str">
            <v>UD</v>
          </cell>
          <cell r="F853">
            <v>0</v>
          </cell>
          <cell r="G853">
            <v>110.24</v>
          </cell>
          <cell r="H853">
            <v>0</v>
          </cell>
          <cell r="I853">
            <v>0</v>
          </cell>
          <cell r="J853">
            <v>0</v>
          </cell>
          <cell r="K853">
            <v>110.24</v>
          </cell>
          <cell r="L853">
            <v>110.24</v>
          </cell>
          <cell r="M853">
            <v>143.31</v>
          </cell>
        </row>
        <row r="854">
          <cell r="C854">
            <v>7001340002</v>
          </cell>
          <cell r="D854" t="str">
            <v>Limpeza de poço úmido de médio porte de 2 a 4m de profundidade.</v>
          </cell>
          <cell r="E854" t="str">
            <v>UD</v>
          </cell>
          <cell r="F854">
            <v>0</v>
          </cell>
          <cell r="G854">
            <v>165.51</v>
          </cell>
          <cell r="H854">
            <v>0</v>
          </cell>
          <cell r="I854">
            <v>0</v>
          </cell>
          <cell r="J854">
            <v>0</v>
          </cell>
          <cell r="K854">
            <v>165.51</v>
          </cell>
          <cell r="L854">
            <v>165.51</v>
          </cell>
          <cell r="M854">
            <v>215.16</v>
          </cell>
        </row>
        <row r="855">
          <cell r="C855">
            <v>7001340003</v>
          </cell>
          <cell r="D855" t="str">
            <v>Limpeza de poço úmido acima de 4m de profundidade.</v>
          </cell>
          <cell r="E855" t="str">
            <v>UD</v>
          </cell>
          <cell r="F855">
            <v>0</v>
          </cell>
          <cell r="G855">
            <v>330.73</v>
          </cell>
          <cell r="H855">
            <v>0</v>
          </cell>
          <cell r="I855">
            <v>0</v>
          </cell>
          <cell r="J855">
            <v>0</v>
          </cell>
          <cell r="K855">
            <v>330.73</v>
          </cell>
          <cell r="L855">
            <v>330.73</v>
          </cell>
          <cell r="M855">
            <v>429.95</v>
          </cell>
        </row>
        <row r="856">
          <cell r="C856">
            <v>7001340004</v>
          </cell>
          <cell r="D856" t="str">
            <v>Desobstrução e limpeza manual de poço de visita DN -  1,2m e profundidade até 4,0m.</v>
          </cell>
          <cell r="E856" t="str">
            <v>UD</v>
          </cell>
          <cell r="F856">
            <v>0</v>
          </cell>
          <cell r="G856">
            <v>35.950000000000003</v>
          </cell>
          <cell r="H856">
            <v>0</v>
          </cell>
          <cell r="I856">
            <v>0</v>
          </cell>
          <cell r="J856">
            <v>0</v>
          </cell>
          <cell r="K856">
            <v>35.950000000000003</v>
          </cell>
          <cell r="L856">
            <v>35.950000000000003</v>
          </cell>
          <cell r="M856">
            <v>46.74</v>
          </cell>
        </row>
        <row r="857">
          <cell r="C857">
            <v>7001340005</v>
          </cell>
          <cell r="D857" t="str">
            <v>Desobstrução e limpeza manual do coletor de esgotos até 200mm.</v>
          </cell>
          <cell r="E857" t="str">
            <v>M</v>
          </cell>
          <cell r="F857">
            <v>0</v>
          </cell>
          <cell r="G857">
            <v>5.47</v>
          </cell>
          <cell r="H857">
            <v>0</v>
          </cell>
          <cell r="I857">
            <v>0</v>
          </cell>
          <cell r="J857">
            <v>0</v>
          </cell>
          <cell r="K857">
            <v>5.47</v>
          </cell>
          <cell r="L857">
            <v>5.47</v>
          </cell>
          <cell r="M857">
            <v>7.11</v>
          </cell>
        </row>
        <row r="858">
          <cell r="C858">
            <v>7001340006</v>
          </cell>
          <cell r="D858" t="str">
            <v>Desobstrução e limpeza mecanizada do coletor de esgoto de 200mm a 400mm.</v>
          </cell>
          <cell r="E858" t="str">
            <v>M</v>
          </cell>
          <cell r="F858">
            <v>0</v>
          </cell>
          <cell r="G858">
            <v>8.6199999999999992</v>
          </cell>
          <cell r="H858">
            <v>0</v>
          </cell>
          <cell r="I858">
            <v>0</v>
          </cell>
          <cell r="J858">
            <v>0</v>
          </cell>
          <cell r="K858">
            <v>8.6199999999999992</v>
          </cell>
          <cell r="L858">
            <v>8.6199999999999992</v>
          </cell>
          <cell r="M858">
            <v>11.21</v>
          </cell>
        </row>
        <row r="859">
          <cell r="C859">
            <v>7001340007</v>
          </cell>
          <cell r="D859" t="str">
            <v>Desobstrução e limpeza mecanizada do coletor de esgoto de 400mm a 1600mm.</v>
          </cell>
          <cell r="E859" t="str">
            <v>M</v>
          </cell>
          <cell r="F859">
            <v>0</v>
          </cell>
          <cell r="G859">
            <v>44.57</v>
          </cell>
          <cell r="H859">
            <v>0</v>
          </cell>
          <cell r="I859">
            <v>0</v>
          </cell>
          <cell r="J859">
            <v>0</v>
          </cell>
          <cell r="K859">
            <v>44.57</v>
          </cell>
          <cell r="L859">
            <v>44.57</v>
          </cell>
          <cell r="M859">
            <v>57.94</v>
          </cell>
        </row>
        <row r="860">
          <cell r="K860">
            <v>0</v>
          </cell>
        </row>
        <row r="861">
          <cell r="D861" t="str">
            <v>SERVIÇOS COMERCIAIS ( ENCARGOS SOCIAIS = 78,82%)</v>
          </cell>
          <cell r="K861">
            <v>0</v>
          </cell>
        </row>
        <row r="862">
          <cell r="K862">
            <v>0</v>
          </cell>
        </row>
        <row r="863">
          <cell r="D863" t="str">
            <v>INSTALAÇÃO E SUBSTITUIÇÃO DE HIDRÔMETRO</v>
          </cell>
          <cell r="K863">
            <v>0</v>
          </cell>
        </row>
        <row r="864">
          <cell r="C864">
            <v>7002030002</v>
          </cell>
          <cell r="D864" t="str">
            <v>Instalação de hidrômetro até 5 m³/h, no muro, com caixa de proteção com caixa de proteção em polipropileno e kit.</v>
          </cell>
          <cell r="E864" t="str">
            <v>UD</v>
          </cell>
          <cell r="F864">
            <v>16.03</v>
          </cell>
          <cell r="G864">
            <v>28.368000000000002</v>
          </cell>
          <cell r="H864">
            <v>51.062999999999995</v>
          </cell>
          <cell r="I864">
            <v>0</v>
          </cell>
          <cell r="K864">
            <v>95.460999999999999</v>
          </cell>
          <cell r="L864">
            <v>95.46</v>
          </cell>
          <cell r="M864">
            <v>124.1</v>
          </cell>
        </row>
        <row r="865">
          <cell r="C865">
            <v>7002030001</v>
          </cell>
          <cell r="D865" t="str">
            <v>Instalação de hidrômetro até 5 m³/h, na calçada, com caixa de proteção com caixa de proteção em polipropileno e kit.</v>
          </cell>
          <cell r="E865" t="str">
            <v>UD</v>
          </cell>
          <cell r="F865">
            <v>13.33</v>
          </cell>
          <cell r="G865">
            <v>22.225949999999997</v>
          </cell>
          <cell r="H865">
            <v>53.53</v>
          </cell>
          <cell r="I865">
            <v>0</v>
          </cell>
          <cell r="K865">
            <v>89.085949999999997</v>
          </cell>
          <cell r="L865">
            <v>89.09</v>
          </cell>
          <cell r="M865">
            <v>115.81</v>
          </cell>
        </row>
        <row r="866">
          <cell r="C866">
            <v>7002030003</v>
          </cell>
          <cell r="D866" t="str">
            <v>Instalação de hidrômetro até 5 m³/h, no jardim, com caixa de proteção com caixa de proteção em concreto e kit.</v>
          </cell>
          <cell r="E866" t="str">
            <v>UD</v>
          </cell>
          <cell r="F866">
            <v>8.0281199999999995</v>
          </cell>
          <cell r="G866">
            <v>9.3999100000000002</v>
          </cell>
          <cell r="H866">
            <v>40.808689999999999</v>
          </cell>
          <cell r="I866">
            <v>0</v>
          </cell>
          <cell r="J866">
            <v>0</v>
          </cell>
          <cell r="K866">
            <v>58.236719999999998</v>
          </cell>
          <cell r="L866">
            <v>58.24</v>
          </cell>
          <cell r="M866">
            <v>75.709999999999994</v>
          </cell>
        </row>
        <row r="867">
          <cell r="C867">
            <v>7002030004</v>
          </cell>
          <cell r="D867" t="str">
            <v>Instalação de hidrômetro de até 20 m³/h, em apartamento.</v>
          </cell>
          <cell r="E867" t="str">
            <v>UD</v>
          </cell>
          <cell r="F867">
            <v>5.71</v>
          </cell>
          <cell r="G867">
            <v>6.26</v>
          </cell>
          <cell r="H867">
            <v>9.93</v>
          </cell>
          <cell r="I867">
            <v>0</v>
          </cell>
          <cell r="J867">
            <v>0</v>
          </cell>
          <cell r="K867">
            <v>21.9</v>
          </cell>
          <cell r="L867">
            <v>21.9</v>
          </cell>
          <cell r="M867">
            <v>28.47</v>
          </cell>
        </row>
        <row r="868">
          <cell r="C868">
            <v>7002030005</v>
          </cell>
          <cell r="D868" t="str">
            <v>Substituição simples de hidrômetro de até 20 m³/h (jardim, muro, calçada ou apartamento).</v>
          </cell>
          <cell r="E868" t="str">
            <v>UD</v>
          </cell>
          <cell r="F868">
            <v>6.68</v>
          </cell>
          <cell r="G868">
            <v>7.32</v>
          </cell>
          <cell r="H868">
            <v>0.88</v>
          </cell>
          <cell r="I868">
            <v>0</v>
          </cell>
          <cell r="J868">
            <v>0</v>
          </cell>
          <cell r="K868">
            <v>14.88</v>
          </cell>
          <cell r="L868">
            <v>14.88</v>
          </cell>
          <cell r="M868">
            <v>19.34</v>
          </cell>
        </row>
        <row r="869">
          <cell r="C869">
            <v>7002030006</v>
          </cell>
          <cell r="D869" t="str">
            <v>Substituição de hidrômetro de até 20 m³/h, com remoção para o muro.</v>
          </cell>
          <cell r="E869" t="str">
            <v>UD</v>
          </cell>
          <cell r="F869">
            <v>16.03</v>
          </cell>
          <cell r="G869">
            <v>35.838000000000001</v>
          </cell>
          <cell r="H869">
            <v>45.482999999999997</v>
          </cell>
          <cell r="I869">
            <v>0</v>
          </cell>
          <cell r="K869">
            <v>97.350999999999999</v>
          </cell>
          <cell r="L869">
            <v>97.35</v>
          </cell>
          <cell r="M869">
            <v>126.56</v>
          </cell>
        </row>
        <row r="870">
          <cell r="C870">
            <v>7002030007</v>
          </cell>
          <cell r="D870" t="str">
            <v>Substituição de hidrômetro de até 20 m³/h, com remoção para a calçada.</v>
          </cell>
          <cell r="E870" t="str">
            <v>UD</v>
          </cell>
          <cell r="F870">
            <v>16.03</v>
          </cell>
          <cell r="G870">
            <v>31.395949999999999</v>
          </cell>
          <cell r="H870">
            <v>69.058700000000002</v>
          </cell>
          <cell r="I870">
            <v>0</v>
          </cell>
          <cell r="K870">
            <v>116.48465</v>
          </cell>
          <cell r="L870">
            <v>116.48</v>
          </cell>
          <cell r="M870">
            <v>151.43</v>
          </cell>
        </row>
        <row r="871">
          <cell r="C871">
            <v>7002030008</v>
          </cell>
          <cell r="D871" t="str">
            <v>Substituição de hidrômetro de até 20 m³/h, com levantamento do cavalete.</v>
          </cell>
          <cell r="E871" t="str">
            <v>UD</v>
          </cell>
          <cell r="F871">
            <v>13.33</v>
          </cell>
          <cell r="G871">
            <v>14.61</v>
          </cell>
          <cell r="H871">
            <v>10.92</v>
          </cell>
          <cell r="I871">
            <v>0</v>
          </cell>
          <cell r="K871">
            <v>38.86</v>
          </cell>
          <cell r="L871">
            <v>38.86</v>
          </cell>
          <cell r="M871">
            <v>50.52</v>
          </cell>
        </row>
        <row r="872">
          <cell r="C872">
            <v>7002030120</v>
          </cell>
          <cell r="D872" t="str">
            <v>Instalação de hidrômetro a partir de 7 m³/h, na calçada, com caixa de proteção e tampa de ferro.</v>
          </cell>
          <cell r="E872" t="str">
            <v>UD</v>
          </cell>
          <cell r="F872">
            <v>13.33</v>
          </cell>
          <cell r="G872">
            <v>28.425949999999997</v>
          </cell>
          <cell r="H872">
            <v>32.428699999999999</v>
          </cell>
          <cell r="K872">
            <v>74.184650000000005</v>
          </cell>
          <cell r="L872">
            <v>74.180000000000007</v>
          </cell>
          <cell r="M872">
            <v>96.44</v>
          </cell>
        </row>
        <row r="873">
          <cell r="C873">
            <v>7002030121</v>
          </cell>
          <cell r="D873" t="str">
            <v>Instalação de hidrômetro a partir de 7 m³/h, no muro, com caixa de proteção com caixa de proteção em fibra de vidro.</v>
          </cell>
          <cell r="E873" t="str">
            <v>UD</v>
          </cell>
          <cell r="F873">
            <v>16.03</v>
          </cell>
          <cell r="G873">
            <v>35.838000000000001</v>
          </cell>
          <cell r="H873">
            <v>47.882999999999996</v>
          </cell>
          <cell r="K873">
            <v>99.751000000000005</v>
          </cell>
          <cell r="L873">
            <v>99.75</v>
          </cell>
          <cell r="M873">
            <v>129.68</v>
          </cell>
        </row>
        <row r="874">
          <cell r="C874">
            <v>7002030122</v>
          </cell>
          <cell r="D874" t="str">
            <v>Instalação de hidrômetro a partir de 7 m³/h, no jardim, com caixa de proteção e tampa em concreto.</v>
          </cell>
          <cell r="E874" t="str">
            <v>UD</v>
          </cell>
          <cell r="F874">
            <v>8.02</v>
          </cell>
          <cell r="G874">
            <v>8.7899999999999991</v>
          </cell>
          <cell r="H874">
            <v>30.32</v>
          </cell>
          <cell r="K874">
            <v>47.13</v>
          </cell>
          <cell r="L874">
            <v>47.13</v>
          </cell>
          <cell r="M874">
            <v>61.27</v>
          </cell>
        </row>
        <row r="875">
          <cell r="C875">
            <v>7002030126</v>
          </cell>
          <cell r="D875" t="str">
            <v>Instalação de caixa em polipropileno/policarbonato p/ Instalação de hidrômetrode no muro 442 x 306 x 122mm</v>
          </cell>
          <cell r="E875" t="str">
            <v>UD</v>
          </cell>
          <cell r="F875">
            <v>16.03</v>
          </cell>
          <cell r="G875">
            <v>35.838000000000001</v>
          </cell>
          <cell r="H875">
            <v>37.852999999999994</v>
          </cell>
          <cell r="I875">
            <v>0</v>
          </cell>
          <cell r="J875">
            <v>0</v>
          </cell>
          <cell r="K875">
            <v>89.721000000000004</v>
          </cell>
          <cell r="L875">
            <v>89.72</v>
          </cell>
          <cell r="M875">
            <v>116.64</v>
          </cell>
        </row>
        <row r="876">
          <cell r="C876">
            <v>7002030127</v>
          </cell>
          <cell r="D876" t="str">
            <v>Instalação de caixa em polipropileno p/ Instalação de hidrômetro na calçada 315 x 165 x 170mm</v>
          </cell>
          <cell r="E876" t="str">
            <v>UD</v>
          </cell>
          <cell r="F876">
            <v>13.33</v>
          </cell>
          <cell r="G876">
            <v>28.43</v>
          </cell>
          <cell r="H876">
            <v>36.270000000000003</v>
          </cell>
          <cell r="K876">
            <v>78.03</v>
          </cell>
          <cell r="L876">
            <v>78.03</v>
          </cell>
          <cell r="M876">
            <v>101.44</v>
          </cell>
        </row>
        <row r="877">
          <cell r="K877">
            <v>0</v>
          </cell>
        </row>
        <row r="878">
          <cell r="D878" t="str">
            <v>DIVERSOS</v>
          </cell>
        </row>
        <row r="879">
          <cell r="C879">
            <v>7001020211</v>
          </cell>
          <cell r="D879" t="str">
            <v>Regularização manual de fundo de valas 0,15cm com material proveniente da escavação, ( para assentamento de tubulação ).</v>
          </cell>
          <cell r="E879" t="str">
            <v>M³</v>
          </cell>
          <cell r="F879">
            <v>0</v>
          </cell>
          <cell r="G879">
            <v>1.7</v>
          </cell>
          <cell r="H879">
            <v>0</v>
          </cell>
          <cell r="I879">
            <v>0</v>
          </cell>
          <cell r="J879">
            <v>0</v>
          </cell>
          <cell r="K879">
            <v>1.7</v>
          </cell>
          <cell r="L879">
            <v>1.7</v>
          </cell>
          <cell r="M879">
            <v>2.21</v>
          </cell>
        </row>
        <row r="880">
          <cell r="C880">
            <v>7001220195</v>
          </cell>
          <cell r="D880" t="str">
            <v>Carga, transporte e descarga de tubos e peças em PVC DN 50 mm, até 15 km.</v>
          </cell>
          <cell r="E880" t="str">
            <v>M</v>
          </cell>
          <cell r="F880">
            <v>0.12</v>
          </cell>
          <cell r="G880">
            <v>0.06</v>
          </cell>
          <cell r="J880">
            <v>0</v>
          </cell>
          <cell r="K880">
            <v>0.18</v>
          </cell>
          <cell r="L880">
            <v>0.18</v>
          </cell>
          <cell r="M880">
            <v>0.23</v>
          </cell>
        </row>
        <row r="881">
          <cell r="C881">
            <v>7001220196</v>
          </cell>
          <cell r="D881" t="str">
            <v>Carga, transporte e descarga de tubos e peças em PVC DN 75 mm, até 15 km.</v>
          </cell>
          <cell r="E881" t="str">
            <v>M</v>
          </cell>
          <cell r="F881">
            <v>0.32</v>
          </cell>
          <cell r="G881">
            <v>0.02</v>
          </cell>
          <cell r="J881">
            <v>0</v>
          </cell>
          <cell r="K881">
            <v>0.34</v>
          </cell>
          <cell r="L881">
            <v>0.34</v>
          </cell>
          <cell r="M881">
            <v>0.44</v>
          </cell>
        </row>
        <row r="882">
          <cell r="C882">
            <v>7001220197</v>
          </cell>
          <cell r="D882" t="str">
            <v>Carga, transporte e descarga de tubos e peças em PVC DN 100 mm, até 15 km.</v>
          </cell>
          <cell r="E882" t="str">
            <v>M</v>
          </cell>
          <cell r="F882">
            <v>0.36</v>
          </cell>
          <cell r="G882">
            <v>0.02</v>
          </cell>
          <cell r="J882">
            <v>0</v>
          </cell>
          <cell r="K882">
            <v>0.38</v>
          </cell>
          <cell r="L882">
            <v>0.38</v>
          </cell>
          <cell r="M882">
            <v>0.49</v>
          </cell>
        </row>
        <row r="883">
          <cell r="C883">
            <v>7001220198</v>
          </cell>
          <cell r="D883" t="str">
            <v>Carga, transporte e descarga de tubos e peças em PVC DN 150 mm, até 15 km.</v>
          </cell>
          <cell r="E883" t="str">
            <v>M</v>
          </cell>
          <cell r="F883">
            <v>0.54</v>
          </cell>
          <cell r="G883">
            <v>0.03</v>
          </cell>
          <cell r="J883">
            <v>0</v>
          </cell>
          <cell r="K883">
            <v>0.56999999999999995</v>
          </cell>
          <cell r="L883">
            <v>0.56999999999999995</v>
          </cell>
          <cell r="M883">
            <v>0.74</v>
          </cell>
        </row>
        <row r="884">
          <cell r="C884">
            <v>7001220199</v>
          </cell>
          <cell r="D884" t="str">
            <v>Carga, transporte e descarga de tubos e peças em PVC DN 200 mm, até 15 km.</v>
          </cell>
          <cell r="E884" t="str">
            <v>M</v>
          </cell>
          <cell r="F884">
            <v>0.72</v>
          </cell>
          <cell r="G884">
            <v>0.03</v>
          </cell>
          <cell r="J884">
            <v>0</v>
          </cell>
          <cell r="K884">
            <v>0.75</v>
          </cell>
          <cell r="L884">
            <v>0.75</v>
          </cell>
          <cell r="M884">
            <v>0.98</v>
          </cell>
        </row>
        <row r="885">
          <cell r="C885">
            <v>7001220200</v>
          </cell>
          <cell r="D885" t="str">
            <v>Carga, transporte e descarga de tubos e peças em PVC DN 250 mm, até 15 km.</v>
          </cell>
          <cell r="E885" t="str">
            <v>M</v>
          </cell>
          <cell r="F885">
            <v>0.9</v>
          </cell>
          <cell r="G885">
            <v>0.05</v>
          </cell>
          <cell r="J885">
            <v>0</v>
          </cell>
          <cell r="K885">
            <v>0.95</v>
          </cell>
          <cell r="L885">
            <v>0.95</v>
          </cell>
          <cell r="M885">
            <v>1.24</v>
          </cell>
        </row>
        <row r="886">
          <cell r="C886">
            <v>7001220201</v>
          </cell>
          <cell r="D886" t="str">
            <v>Carga, transporte e descarga de tubos e peças em PVC DN 300 mm, até 15 km.</v>
          </cell>
          <cell r="E886" t="str">
            <v>M</v>
          </cell>
          <cell r="F886">
            <v>1.08</v>
          </cell>
          <cell r="G886">
            <v>0.05</v>
          </cell>
          <cell r="J886">
            <v>0</v>
          </cell>
          <cell r="K886">
            <v>1.1299999999999999</v>
          </cell>
          <cell r="L886">
            <v>1.1299999999999999</v>
          </cell>
          <cell r="M886">
            <v>1.47</v>
          </cell>
        </row>
        <row r="887">
          <cell r="C887">
            <v>7001220202</v>
          </cell>
          <cell r="D887" t="str">
            <v>Carga, transporte e descarga de tubos e peças em PVC DN 350 mm, até 15 km.</v>
          </cell>
          <cell r="E887" t="str">
            <v>M</v>
          </cell>
          <cell r="F887">
            <v>1.26</v>
          </cell>
          <cell r="G887">
            <v>0.06</v>
          </cell>
          <cell r="J887">
            <v>0</v>
          </cell>
          <cell r="K887">
            <v>1.32</v>
          </cell>
          <cell r="L887">
            <v>1.32</v>
          </cell>
          <cell r="M887">
            <v>1.72</v>
          </cell>
        </row>
        <row r="888">
          <cell r="C888">
            <v>7001220203</v>
          </cell>
          <cell r="D888" t="str">
            <v>Carga, transporte e descarga de tubos e peças em PVC DN 400 mm, até 15 km.</v>
          </cell>
          <cell r="E888" t="str">
            <v>M</v>
          </cell>
          <cell r="F888">
            <v>1.44</v>
          </cell>
          <cell r="G888">
            <v>7.0000000000000007E-2</v>
          </cell>
          <cell r="J888">
            <v>0</v>
          </cell>
          <cell r="K888">
            <v>1.51</v>
          </cell>
          <cell r="L888">
            <v>1.51</v>
          </cell>
          <cell r="M888">
            <v>1.96</v>
          </cell>
        </row>
        <row r="889">
          <cell r="C889">
            <v>7001220204</v>
          </cell>
          <cell r="D889" t="str">
            <v>Carga, transporte e descarga de tubos e peças em PVC DN 500 mm, até 15 km.</v>
          </cell>
          <cell r="E889" t="str">
            <v>M</v>
          </cell>
          <cell r="F889">
            <v>1.8</v>
          </cell>
          <cell r="G889">
            <v>0.12</v>
          </cell>
          <cell r="J889">
            <v>0</v>
          </cell>
          <cell r="K889">
            <v>1.92</v>
          </cell>
          <cell r="L889">
            <v>1.92</v>
          </cell>
          <cell r="M889">
            <v>2.5</v>
          </cell>
        </row>
        <row r="890">
          <cell r="C890">
            <v>7001210278</v>
          </cell>
          <cell r="D890" t="str">
            <v>Transporte, de tubos e conexões de FoFo, aço ou concreto</v>
          </cell>
          <cell r="E890" t="str">
            <v>T</v>
          </cell>
          <cell r="F890">
            <v>19.98</v>
          </cell>
          <cell r="G890">
            <v>2.97</v>
          </cell>
          <cell r="K890">
            <v>22.95</v>
          </cell>
          <cell r="L890">
            <v>22.95</v>
          </cell>
          <cell r="M890">
            <v>29.84</v>
          </cell>
        </row>
        <row r="891">
          <cell r="C891">
            <v>7001210279</v>
          </cell>
          <cell r="D891" t="str">
            <v>Carga e descarga de tubos e conexões em FoFo</v>
          </cell>
          <cell r="E891" t="str">
            <v>T</v>
          </cell>
          <cell r="F891">
            <v>23.98</v>
          </cell>
          <cell r="G891">
            <v>2.08</v>
          </cell>
          <cell r="K891">
            <v>26.06</v>
          </cell>
          <cell r="L891">
            <v>26.06</v>
          </cell>
          <cell r="M891">
            <v>33.880000000000003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tabSelected="1" zoomScale="85" zoomScaleNormal="85" zoomScaleSheetLayoutView="100" workbookViewId="0">
      <selection activeCell="C7" sqref="C7"/>
    </sheetView>
  </sheetViews>
  <sheetFormatPr defaultRowHeight="15" x14ac:dyDescent="0.25"/>
  <cols>
    <col min="2" max="2" width="18.7109375" customWidth="1"/>
    <col min="3" max="3" width="42.140625" bestFit="1" customWidth="1"/>
    <col min="5" max="5" width="15" customWidth="1"/>
    <col min="6" max="6" width="10.140625" bestFit="1" customWidth="1"/>
    <col min="7" max="7" width="17.85546875" style="130" bestFit="1" customWidth="1"/>
    <col min="8" max="8" width="17" customWidth="1"/>
    <col min="9" max="9" width="16.7109375" customWidth="1"/>
    <col min="10" max="10" width="11.5703125" style="130" customWidth="1"/>
    <col min="11" max="11" width="23.85546875" style="130" bestFit="1" customWidth="1"/>
    <col min="12" max="12" width="13.42578125" customWidth="1"/>
    <col min="14" max="14" width="9.5703125" bestFit="1" customWidth="1"/>
  </cols>
  <sheetData>
    <row r="1" spans="1:20" ht="21" x14ac:dyDescent="0.35">
      <c r="A1" s="241"/>
      <c r="B1" s="241"/>
      <c r="C1" s="240" t="s">
        <v>262</v>
      </c>
      <c r="D1" s="240"/>
      <c r="E1" s="240"/>
      <c r="F1" s="240"/>
      <c r="G1" s="240"/>
      <c r="H1" s="240"/>
      <c r="I1" s="240"/>
    </row>
    <row r="2" spans="1:20" ht="21" x14ac:dyDescent="0.35">
      <c r="A2" s="241"/>
      <c r="B2" s="241"/>
      <c r="C2" s="240" t="s">
        <v>258</v>
      </c>
      <c r="D2" s="240"/>
      <c r="E2" s="240"/>
      <c r="F2" s="240"/>
      <c r="G2" s="240"/>
      <c r="H2" s="240"/>
      <c r="I2" s="240"/>
    </row>
    <row r="3" spans="1:20" ht="21" x14ac:dyDescent="0.35">
      <c r="A3" s="241"/>
      <c r="B3" s="241"/>
      <c r="C3" s="240" t="s">
        <v>299</v>
      </c>
      <c r="D3" s="240"/>
      <c r="E3" s="240"/>
      <c r="F3" s="240"/>
      <c r="G3" s="240"/>
      <c r="H3" s="240"/>
      <c r="I3" s="240"/>
      <c r="L3" s="209"/>
    </row>
    <row r="4" spans="1:20" ht="21" x14ac:dyDescent="0.35">
      <c r="A4" s="241"/>
      <c r="B4" s="241"/>
      <c r="C4" s="240" t="s">
        <v>308</v>
      </c>
      <c r="D4" s="240"/>
      <c r="E4" s="240"/>
      <c r="F4" s="240"/>
      <c r="G4" s="240"/>
      <c r="H4" s="240"/>
      <c r="I4" s="240"/>
    </row>
    <row r="5" spans="1:20" ht="21" x14ac:dyDescent="0.35">
      <c r="A5" s="241"/>
      <c r="B5" s="241"/>
      <c r="C5" s="240" t="s">
        <v>340</v>
      </c>
      <c r="D5" s="240"/>
      <c r="E5" s="240"/>
      <c r="F5" s="240"/>
      <c r="G5" s="240"/>
      <c r="H5" s="240"/>
      <c r="I5" s="240"/>
    </row>
    <row r="6" spans="1:20" x14ac:dyDescent="0.25">
      <c r="A6" s="147"/>
      <c r="B6" s="147"/>
      <c r="C6" s="147"/>
      <c r="D6" s="147"/>
      <c r="E6" s="147"/>
      <c r="F6" s="147"/>
      <c r="G6" s="206"/>
      <c r="H6" s="147"/>
      <c r="I6" s="147"/>
    </row>
    <row r="7" spans="1:20" ht="30" x14ac:dyDescent="0.25">
      <c r="A7" s="159" t="s">
        <v>0</v>
      </c>
      <c r="B7" s="155" t="s">
        <v>1</v>
      </c>
      <c r="C7" s="155" t="s">
        <v>2</v>
      </c>
      <c r="D7" s="155" t="s">
        <v>3</v>
      </c>
      <c r="E7" s="156" t="s">
        <v>4</v>
      </c>
      <c r="F7" s="244" t="s">
        <v>5</v>
      </c>
      <c r="G7" s="244"/>
      <c r="H7" s="157" t="s">
        <v>26</v>
      </c>
      <c r="I7" s="158" t="s">
        <v>27</v>
      </c>
    </row>
    <row r="8" spans="1:20" x14ac:dyDescent="0.25">
      <c r="A8" s="46">
        <v>1</v>
      </c>
      <c r="B8" s="1"/>
      <c r="C8" s="1" t="s">
        <v>6</v>
      </c>
      <c r="D8" s="1"/>
      <c r="E8" s="3"/>
      <c r="F8" s="3" t="s">
        <v>7</v>
      </c>
      <c r="G8" s="207" t="s">
        <v>8</v>
      </c>
      <c r="H8" s="47">
        <f>H9+H10</f>
        <v>43563.67</v>
      </c>
      <c r="I8" s="47">
        <f>ROUND(SUM(I9:I10),2)</f>
        <v>55852.800000000003</v>
      </c>
      <c r="J8" s="205">
        <f>ROUND(H8*1.2821,2)</f>
        <v>55852.98</v>
      </c>
      <c r="K8" s="205">
        <f>I8-J8</f>
        <v>-0.18000000000029104</v>
      </c>
    </row>
    <row r="9" spans="1:20" ht="45" x14ac:dyDescent="0.25">
      <c r="A9" s="48" t="s">
        <v>214</v>
      </c>
      <c r="B9" s="5" t="s">
        <v>341</v>
      </c>
      <c r="C9" s="6" t="s">
        <v>9</v>
      </c>
      <c r="D9" s="4" t="s">
        <v>10</v>
      </c>
      <c r="E9" s="7">
        <f>'M. Calculo '!Q11</f>
        <v>40</v>
      </c>
      <c r="F9" s="8">
        <v>374.95</v>
      </c>
      <c r="G9" s="9">
        <v>480.72</v>
      </c>
      <c r="H9" s="9">
        <f>ROUND(F9*E9,2)</f>
        <v>14998</v>
      </c>
      <c r="I9" s="49">
        <f>ROUND(E9*G9,2)</f>
        <v>19228.8</v>
      </c>
      <c r="J9" s="130">
        <v>374.95</v>
      </c>
      <c r="K9" s="130">
        <f>J9*1.2821</f>
        <v>480.72339499999998</v>
      </c>
      <c r="L9" s="130">
        <f>G9-K9</f>
        <v>-3.3949999999549618E-3</v>
      </c>
      <c r="T9" s="130"/>
    </row>
    <row r="10" spans="1:20" ht="60" x14ac:dyDescent="0.25">
      <c r="A10" s="48" t="s">
        <v>276</v>
      </c>
      <c r="B10" s="5" t="s">
        <v>271</v>
      </c>
      <c r="C10" s="6" t="s">
        <v>272</v>
      </c>
      <c r="D10" s="4" t="s">
        <v>75</v>
      </c>
      <c r="E10" s="137">
        <f>'M. Calculo '!Q14</f>
        <v>21</v>
      </c>
      <c r="F10" s="152">
        <v>1360.27</v>
      </c>
      <c r="G10" s="9">
        <v>1744</v>
      </c>
      <c r="H10" s="9">
        <f>ROUND(F10*E10,2)</f>
        <v>28565.67</v>
      </c>
      <c r="I10" s="49">
        <f>ROUND(E10*G10,2)</f>
        <v>36624</v>
      </c>
      <c r="J10" s="130">
        <v>1360.27</v>
      </c>
      <c r="K10" s="130">
        <f>J10*1.2821</f>
        <v>1744.0021670000001</v>
      </c>
      <c r="L10" s="130">
        <f>G10-K10</f>
        <v>-2.167000000099506E-3</v>
      </c>
    </row>
    <row r="11" spans="1:20" x14ac:dyDescent="0.25">
      <c r="A11" s="50">
        <v>2</v>
      </c>
      <c r="B11" s="10"/>
      <c r="C11" s="1" t="s">
        <v>11</v>
      </c>
      <c r="D11" s="10"/>
      <c r="E11" s="11"/>
      <c r="F11" s="12"/>
      <c r="G11" s="2"/>
      <c r="H11" s="2">
        <f>SUM(H12:H13)</f>
        <v>60233.04</v>
      </c>
      <c r="I11" s="47">
        <f>SUM(I12:I13)</f>
        <v>77222.880000000005</v>
      </c>
      <c r="J11" s="205">
        <f>ROUND(H11*1.2821,2)</f>
        <v>77224.78</v>
      </c>
      <c r="K11" s="205">
        <f>I11-J11</f>
        <v>-1.8999999999941792</v>
      </c>
      <c r="L11" s="205"/>
    </row>
    <row r="12" spans="1:20" ht="30" x14ac:dyDescent="0.25">
      <c r="A12" s="148" t="s">
        <v>15</v>
      </c>
      <c r="B12" s="149" t="s">
        <v>342</v>
      </c>
      <c r="C12" s="150" t="s">
        <v>12</v>
      </c>
      <c r="D12" s="151" t="s">
        <v>124</v>
      </c>
      <c r="E12" s="137">
        <f>'M. Calculo '!Q22</f>
        <v>504</v>
      </c>
      <c r="F12" s="152">
        <v>72.92</v>
      </c>
      <c r="G12" s="9">
        <v>93.49</v>
      </c>
      <c r="H12" s="9">
        <f>ROUND(F12*E12,2)</f>
        <v>36751.68</v>
      </c>
      <c r="I12" s="49">
        <f>ROUND(E12*G12,2)</f>
        <v>47118.96</v>
      </c>
      <c r="J12" s="203">
        <v>72.92</v>
      </c>
      <c r="K12" s="130">
        <f>J12*1.2821</f>
        <v>93.490732000000008</v>
      </c>
      <c r="L12" s="130">
        <f t="shared" ref="L12:L13" si="0">G12-K12</f>
        <v>-7.3200000001349963E-4</v>
      </c>
    </row>
    <row r="13" spans="1:20" ht="30" x14ac:dyDescent="0.25">
      <c r="A13" s="148" t="s">
        <v>16</v>
      </c>
      <c r="B13" s="149" t="s">
        <v>343</v>
      </c>
      <c r="C13" s="150" t="s">
        <v>14</v>
      </c>
      <c r="D13" s="151" t="s">
        <v>124</v>
      </c>
      <c r="E13" s="137">
        <f>'M. Calculo '!Q25</f>
        <v>756</v>
      </c>
      <c r="F13" s="152">
        <v>31.06</v>
      </c>
      <c r="G13" s="9">
        <v>39.82</v>
      </c>
      <c r="H13" s="9">
        <f>ROUND(F13*E13,2)</f>
        <v>23481.360000000001</v>
      </c>
      <c r="I13" s="49">
        <f>ROUND(E13*G13,2)</f>
        <v>30103.919999999998</v>
      </c>
      <c r="J13" s="203">
        <v>31.06</v>
      </c>
      <c r="K13" s="130">
        <f>J13*1.2821</f>
        <v>39.822026000000001</v>
      </c>
      <c r="L13" s="130">
        <f t="shared" si="0"/>
        <v>-2.0260000000007494E-3</v>
      </c>
    </row>
    <row r="14" spans="1:20" x14ac:dyDescent="0.25">
      <c r="A14" s="50">
        <v>3</v>
      </c>
      <c r="B14" s="242" t="s">
        <v>304</v>
      </c>
      <c r="C14" s="243"/>
      <c r="D14" s="243"/>
      <c r="E14" s="243"/>
      <c r="F14" s="243"/>
      <c r="G14" s="243"/>
      <c r="H14" s="13">
        <f>SUM(H15:H22)</f>
        <v>70920.89</v>
      </c>
      <c r="I14" s="51">
        <f>SUM(I15:I22)</f>
        <v>90929.919999999998</v>
      </c>
      <c r="J14" s="205">
        <f>ROUND(H14*1.2821,2)</f>
        <v>90927.67</v>
      </c>
      <c r="K14" s="205">
        <f>I14-J14</f>
        <v>2.25</v>
      </c>
      <c r="L14" s="130"/>
    </row>
    <row r="15" spans="1:20" ht="45" x14ac:dyDescent="0.25">
      <c r="A15" s="218" t="s">
        <v>19</v>
      </c>
      <c r="B15" s="219" t="s">
        <v>344</v>
      </c>
      <c r="C15" s="220" t="s">
        <v>312</v>
      </c>
      <c r="D15" s="221" t="s">
        <v>10</v>
      </c>
      <c r="E15" s="7">
        <f>'M. Calculo '!Q34</f>
        <v>608.16</v>
      </c>
      <c r="F15" s="8">
        <v>1.65</v>
      </c>
      <c r="G15" s="9">
        <v>2.12</v>
      </c>
      <c r="H15" s="9">
        <f t="shared" ref="H15:H20" si="1">ROUND(F15*E15,2)</f>
        <v>1003.46</v>
      </c>
      <c r="I15" s="49">
        <f>ROUND(E15*G15,2)</f>
        <v>1289.3</v>
      </c>
      <c r="J15" s="203">
        <v>1.65</v>
      </c>
      <c r="K15" s="130">
        <f>J15*1.2821</f>
        <v>2.1154649999999999</v>
      </c>
      <c r="L15" s="130">
        <f>G15-K15</f>
        <v>4.5350000000001778E-3</v>
      </c>
    </row>
    <row r="16" spans="1:20" ht="75" x14ac:dyDescent="0.25">
      <c r="A16" s="218" t="s">
        <v>20</v>
      </c>
      <c r="B16" s="219" t="s">
        <v>302</v>
      </c>
      <c r="C16" s="220" t="s">
        <v>301</v>
      </c>
      <c r="D16" s="221" t="s">
        <v>18</v>
      </c>
      <c r="E16" s="7">
        <f>'M. Calculo '!Q37</f>
        <v>196.18</v>
      </c>
      <c r="F16" s="8">
        <v>25.5</v>
      </c>
      <c r="G16" s="9">
        <v>32.69</v>
      </c>
      <c r="H16" s="9">
        <f t="shared" si="1"/>
        <v>5002.59</v>
      </c>
      <c r="I16" s="49">
        <f>ROUND(E16*G16,2)</f>
        <v>6413.12</v>
      </c>
      <c r="J16" s="203">
        <v>25.5</v>
      </c>
      <c r="K16" s="130">
        <f t="shared" ref="K16:K22" si="2">J16*1.2821</f>
        <v>32.693550000000002</v>
      </c>
      <c r="L16" s="130">
        <f>G16-K16</f>
        <v>-3.5500000000041609E-3</v>
      </c>
    </row>
    <row r="17" spans="1:14" ht="105" x14ac:dyDescent="0.25">
      <c r="A17" s="218" t="s">
        <v>21</v>
      </c>
      <c r="B17" s="219" t="s">
        <v>255</v>
      </c>
      <c r="C17" s="220" t="s">
        <v>84</v>
      </c>
      <c r="D17" s="221" t="s">
        <v>18</v>
      </c>
      <c r="E17" s="7">
        <f>'M. Calculo '!Q40</f>
        <v>196.18</v>
      </c>
      <c r="F17" s="8">
        <v>28.2</v>
      </c>
      <c r="G17" s="9">
        <v>36.159999999999997</v>
      </c>
      <c r="H17" s="9">
        <f t="shared" si="1"/>
        <v>5532.28</v>
      </c>
      <c r="I17" s="49">
        <f>ROUND(E17*G17,2)</f>
        <v>7093.87</v>
      </c>
      <c r="J17" s="203">
        <v>28.2</v>
      </c>
      <c r="K17" s="130">
        <f t="shared" si="2"/>
        <v>36.15522</v>
      </c>
      <c r="L17" s="130">
        <f t="shared" ref="L17:L26" si="3">G17-K17</f>
        <v>4.7799999999966758E-3</v>
      </c>
      <c r="N17" s="239">
        <f>E17*0.25</f>
        <v>49.045000000000002</v>
      </c>
    </row>
    <row r="18" spans="1:14" ht="60" x14ac:dyDescent="0.25">
      <c r="A18" s="218" t="s">
        <v>74</v>
      </c>
      <c r="B18" s="219" t="s">
        <v>345</v>
      </c>
      <c r="C18" s="220" t="s">
        <v>17</v>
      </c>
      <c r="D18" s="221" t="s">
        <v>10</v>
      </c>
      <c r="E18" s="7">
        <f>'M. Calculo '!Q43</f>
        <v>539.5</v>
      </c>
      <c r="F18" s="8">
        <v>78.52</v>
      </c>
      <c r="G18" s="9">
        <v>100.67</v>
      </c>
      <c r="H18" s="9">
        <f t="shared" si="1"/>
        <v>42361.54</v>
      </c>
      <c r="I18" s="49">
        <f>ROUND(E18*G18,2)</f>
        <v>54311.47</v>
      </c>
      <c r="J18" s="203">
        <v>78.52</v>
      </c>
      <c r="K18" s="130">
        <f t="shared" si="2"/>
        <v>100.670492</v>
      </c>
      <c r="L18" s="130">
        <f t="shared" si="3"/>
        <v>-4.9199999999416377E-4</v>
      </c>
    </row>
    <row r="19" spans="1:14" ht="45" x14ac:dyDescent="0.25">
      <c r="A19" s="218" t="s">
        <v>25</v>
      </c>
      <c r="B19" s="219" t="s">
        <v>346</v>
      </c>
      <c r="C19" s="220" t="s">
        <v>28</v>
      </c>
      <c r="D19" s="221" t="s">
        <v>23</v>
      </c>
      <c r="E19" s="7">
        <f>'M. Calculo '!Q46</f>
        <v>35.31</v>
      </c>
      <c r="F19" s="8">
        <v>40.729999999999997</v>
      </c>
      <c r="G19" s="9">
        <v>52.22</v>
      </c>
      <c r="H19" s="9">
        <f t="shared" si="1"/>
        <v>1438.18</v>
      </c>
      <c r="I19" s="49">
        <f>ROUND(E19*G19,2)</f>
        <v>1843.89</v>
      </c>
      <c r="J19" s="203">
        <v>40.729999999999997</v>
      </c>
      <c r="K19" s="130">
        <f t="shared" si="2"/>
        <v>52.219932999999997</v>
      </c>
      <c r="L19" s="130">
        <f t="shared" si="3"/>
        <v>6.7000000001371518E-5</v>
      </c>
    </row>
    <row r="20" spans="1:14" ht="60" x14ac:dyDescent="0.25">
      <c r="A20" s="218" t="s">
        <v>24</v>
      </c>
      <c r="B20" s="219" t="s">
        <v>347</v>
      </c>
      <c r="C20" s="220" t="s">
        <v>22</v>
      </c>
      <c r="D20" s="221" t="s">
        <v>23</v>
      </c>
      <c r="E20" s="7">
        <f>'M. Calculo '!Q49</f>
        <v>11.77</v>
      </c>
      <c r="F20" s="8">
        <v>512.58000000000004</v>
      </c>
      <c r="G20" s="9">
        <v>657.18</v>
      </c>
      <c r="H20" s="9">
        <f t="shared" si="1"/>
        <v>6033.07</v>
      </c>
      <c r="I20" s="49">
        <f t="shared" ref="I20:I22" si="4">ROUND(E20*G20,2)</f>
        <v>7735.01</v>
      </c>
      <c r="J20" s="203">
        <v>512.58000000000004</v>
      </c>
      <c r="K20" s="130">
        <f t="shared" si="2"/>
        <v>657.17881800000009</v>
      </c>
      <c r="L20" s="130">
        <f t="shared" si="3"/>
        <v>1.1819999998579078E-3</v>
      </c>
    </row>
    <row r="21" spans="1:14" ht="60" x14ac:dyDescent="0.25">
      <c r="A21" s="218" t="s">
        <v>277</v>
      </c>
      <c r="B21" s="222" t="s">
        <v>273</v>
      </c>
      <c r="C21" s="223" t="s">
        <v>274</v>
      </c>
      <c r="D21" s="221" t="s">
        <v>10</v>
      </c>
      <c r="E21" s="137">
        <f>'M. Calculo '!Q52</f>
        <v>98.09</v>
      </c>
      <c r="F21" s="152">
        <v>84.1</v>
      </c>
      <c r="G21" s="210">
        <v>107.82</v>
      </c>
      <c r="H21" s="9">
        <f t="shared" ref="H21:H57" si="5">ROUND(F21*E21,2)</f>
        <v>8249.3700000000008</v>
      </c>
      <c r="I21" s="49">
        <f t="shared" si="4"/>
        <v>10576.06</v>
      </c>
      <c r="J21" s="203">
        <v>84.1</v>
      </c>
      <c r="K21" s="130">
        <f t="shared" si="2"/>
        <v>107.82460999999999</v>
      </c>
      <c r="L21" s="130">
        <f t="shared" si="3"/>
        <v>-4.6099999999995589E-3</v>
      </c>
    </row>
    <row r="22" spans="1:14" ht="45" x14ac:dyDescent="0.25">
      <c r="A22" s="218" t="s">
        <v>278</v>
      </c>
      <c r="B22" s="222" t="s">
        <v>133</v>
      </c>
      <c r="C22" s="223" t="s">
        <v>73</v>
      </c>
      <c r="D22" s="224" t="s">
        <v>75</v>
      </c>
      <c r="E22" s="137">
        <v>20</v>
      </c>
      <c r="F22" s="152">
        <v>65.02</v>
      </c>
      <c r="G22" s="9">
        <v>83.36</v>
      </c>
      <c r="H22" s="9">
        <f t="shared" si="5"/>
        <v>1300.4000000000001</v>
      </c>
      <c r="I22" s="49">
        <f t="shared" si="4"/>
        <v>1667.2</v>
      </c>
      <c r="J22" s="203">
        <v>65.02</v>
      </c>
      <c r="K22" s="130">
        <f t="shared" si="2"/>
        <v>83.362141999999992</v>
      </c>
      <c r="L22" s="130">
        <f t="shared" si="3"/>
        <v>-2.1419999999920947E-3</v>
      </c>
    </row>
    <row r="23" spans="1:14" x14ac:dyDescent="0.25">
      <c r="A23" s="50">
        <v>4</v>
      </c>
      <c r="B23" s="245" t="s">
        <v>305</v>
      </c>
      <c r="C23" s="246"/>
      <c r="D23" s="246"/>
      <c r="E23" s="246"/>
      <c r="F23" s="246"/>
      <c r="G23" s="246"/>
      <c r="H23" s="13">
        <f>SUM(H24:H31)</f>
        <v>65419.830000000009</v>
      </c>
      <c r="I23" s="51">
        <f>SUM(I24:I31)</f>
        <v>83876.83</v>
      </c>
      <c r="J23" s="205">
        <f>ROUND(H23*1.2821,2)</f>
        <v>83874.759999999995</v>
      </c>
      <c r="K23" s="205">
        <f>I23-J23</f>
        <v>2.0700000000069849</v>
      </c>
      <c r="L23" s="130"/>
    </row>
    <row r="24" spans="1:14" ht="45" x14ac:dyDescent="0.25">
      <c r="A24" s="48" t="s">
        <v>29</v>
      </c>
      <c r="B24" s="219" t="s">
        <v>344</v>
      </c>
      <c r="C24" s="220" t="s">
        <v>312</v>
      </c>
      <c r="D24" s="4" t="s">
        <v>10</v>
      </c>
      <c r="E24" s="7">
        <f>'M. Calculo '!Q61</f>
        <v>560.11</v>
      </c>
      <c r="F24" s="8">
        <v>1.65</v>
      </c>
      <c r="G24" s="9">
        <v>2.12</v>
      </c>
      <c r="H24" s="9">
        <f t="shared" si="5"/>
        <v>924.18</v>
      </c>
      <c r="I24" s="49">
        <f t="shared" ref="I24:I31" si="6">ROUND(E24*G24,2)</f>
        <v>1187.43</v>
      </c>
      <c r="J24" s="203">
        <v>1.65</v>
      </c>
      <c r="K24" s="130">
        <f>J24*1.2821</f>
        <v>2.1154649999999999</v>
      </c>
      <c r="L24" s="130">
        <f>G24-K24</f>
        <v>4.5350000000001778E-3</v>
      </c>
    </row>
    <row r="25" spans="1:14" ht="75" x14ac:dyDescent="0.25">
      <c r="A25" s="48" t="s">
        <v>30</v>
      </c>
      <c r="B25" s="219" t="s">
        <v>302</v>
      </c>
      <c r="C25" s="220" t="s">
        <v>301</v>
      </c>
      <c r="D25" s="221" t="s">
        <v>18</v>
      </c>
      <c r="E25" s="7">
        <f>'M. Calculo '!Q64</f>
        <v>180.68</v>
      </c>
      <c r="F25" s="8">
        <v>25.5</v>
      </c>
      <c r="G25" s="9">
        <v>32.69</v>
      </c>
      <c r="H25" s="9">
        <f t="shared" si="5"/>
        <v>4607.34</v>
      </c>
      <c r="I25" s="49">
        <f t="shared" si="6"/>
        <v>5906.43</v>
      </c>
      <c r="J25" s="203">
        <v>25.5</v>
      </c>
      <c r="K25" s="130">
        <f t="shared" ref="K25:K31" si="7">J25*1.2821</f>
        <v>32.693550000000002</v>
      </c>
      <c r="L25" s="130">
        <f t="shared" si="3"/>
        <v>-3.5500000000041609E-3</v>
      </c>
    </row>
    <row r="26" spans="1:14" ht="105" x14ac:dyDescent="0.25">
      <c r="A26" s="48" t="s">
        <v>31</v>
      </c>
      <c r="B26" s="5" t="s">
        <v>255</v>
      </c>
      <c r="C26" s="6" t="s">
        <v>84</v>
      </c>
      <c r="D26" s="4" t="s">
        <v>18</v>
      </c>
      <c r="E26" s="7">
        <f>'M. Calculo '!Q67</f>
        <v>180.68</v>
      </c>
      <c r="F26" s="8">
        <v>28.2</v>
      </c>
      <c r="G26" s="9">
        <v>36.159999999999997</v>
      </c>
      <c r="H26" s="9">
        <f t="shared" si="5"/>
        <v>5095.18</v>
      </c>
      <c r="I26" s="49">
        <f t="shared" si="6"/>
        <v>6533.39</v>
      </c>
      <c r="J26" s="203">
        <v>28.2</v>
      </c>
      <c r="K26" s="130">
        <f t="shared" si="7"/>
        <v>36.15522</v>
      </c>
      <c r="L26" s="130">
        <f t="shared" si="3"/>
        <v>4.7799999999966758E-3</v>
      </c>
      <c r="N26" s="239">
        <f>E26*0.25</f>
        <v>45.17</v>
      </c>
    </row>
    <row r="27" spans="1:14" ht="60" x14ac:dyDescent="0.25">
      <c r="A27" s="48" t="s">
        <v>32</v>
      </c>
      <c r="B27" s="219" t="s">
        <v>345</v>
      </c>
      <c r="C27" s="6" t="s">
        <v>17</v>
      </c>
      <c r="D27" s="4" t="s">
        <v>10</v>
      </c>
      <c r="E27" s="7">
        <f>'M. Calculo '!Q70</f>
        <v>496.87</v>
      </c>
      <c r="F27" s="8">
        <v>78.52</v>
      </c>
      <c r="G27" s="9">
        <v>100.67</v>
      </c>
      <c r="H27" s="9">
        <f t="shared" si="5"/>
        <v>39014.230000000003</v>
      </c>
      <c r="I27" s="49">
        <f>ROUND(E27*G27,2)</f>
        <v>50019.9</v>
      </c>
      <c r="J27" s="203">
        <v>78.52</v>
      </c>
      <c r="K27" s="130">
        <f t="shared" si="7"/>
        <v>100.670492</v>
      </c>
      <c r="L27" s="130">
        <f t="shared" ref="L27:L30" si="8">G27-K27</f>
        <v>-4.9199999999416377E-4</v>
      </c>
    </row>
    <row r="28" spans="1:14" ht="45" x14ac:dyDescent="0.25">
      <c r="A28" s="48" t="s">
        <v>33</v>
      </c>
      <c r="B28" s="219" t="s">
        <v>346</v>
      </c>
      <c r="C28" s="6" t="s">
        <v>28</v>
      </c>
      <c r="D28" s="4" t="s">
        <v>23</v>
      </c>
      <c r="E28" s="7">
        <f>'M. Calculo '!Q73</f>
        <v>32.520000000000003</v>
      </c>
      <c r="F28" s="8">
        <v>40.729999999999997</v>
      </c>
      <c r="G28" s="9">
        <v>52.22</v>
      </c>
      <c r="H28" s="9">
        <f t="shared" si="5"/>
        <v>1324.54</v>
      </c>
      <c r="I28" s="49">
        <f t="shared" si="6"/>
        <v>1698.19</v>
      </c>
      <c r="J28" s="203">
        <v>40.729999999999997</v>
      </c>
      <c r="K28" s="130">
        <f t="shared" si="7"/>
        <v>52.219932999999997</v>
      </c>
      <c r="L28" s="130">
        <f t="shared" si="8"/>
        <v>6.7000000001371518E-5</v>
      </c>
    </row>
    <row r="29" spans="1:14" ht="60" x14ac:dyDescent="0.25">
      <c r="A29" s="48" t="s">
        <v>76</v>
      </c>
      <c r="B29" s="219" t="s">
        <v>347</v>
      </c>
      <c r="C29" s="6" t="s">
        <v>22</v>
      </c>
      <c r="D29" s="4" t="s">
        <v>23</v>
      </c>
      <c r="E29" s="7">
        <f>'M. Calculo '!Q76</f>
        <v>10.84</v>
      </c>
      <c r="F29" s="8">
        <v>512.58000000000004</v>
      </c>
      <c r="G29" s="9">
        <v>657.18</v>
      </c>
      <c r="H29" s="9">
        <f t="shared" si="5"/>
        <v>5556.37</v>
      </c>
      <c r="I29" s="49">
        <f t="shared" si="6"/>
        <v>7123.83</v>
      </c>
      <c r="J29" s="203">
        <v>512.58000000000004</v>
      </c>
      <c r="K29" s="130">
        <f t="shared" si="7"/>
        <v>657.17881800000009</v>
      </c>
      <c r="L29" s="130">
        <f t="shared" si="8"/>
        <v>1.1819999998579078E-3</v>
      </c>
    </row>
    <row r="30" spans="1:14" ht="60" x14ac:dyDescent="0.25">
      <c r="A30" s="48" t="s">
        <v>102</v>
      </c>
      <c r="B30" s="149" t="s">
        <v>273</v>
      </c>
      <c r="C30" s="150" t="s">
        <v>274</v>
      </c>
      <c r="D30" s="221" t="s">
        <v>10</v>
      </c>
      <c r="E30" s="137">
        <f>'M. Calculo '!Q79</f>
        <v>90.34</v>
      </c>
      <c r="F30" s="152">
        <v>84.1</v>
      </c>
      <c r="G30" s="210">
        <v>107.82</v>
      </c>
      <c r="H30" s="9">
        <f t="shared" si="5"/>
        <v>7597.59</v>
      </c>
      <c r="I30" s="49">
        <f t="shared" si="6"/>
        <v>9740.4599999999991</v>
      </c>
      <c r="J30" s="203">
        <v>84.1</v>
      </c>
      <c r="K30" s="130">
        <f t="shared" si="7"/>
        <v>107.82460999999999</v>
      </c>
      <c r="L30" s="130">
        <f t="shared" si="8"/>
        <v>-4.6099999999995589E-3</v>
      </c>
    </row>
    <row r="31" spans="1:14" ht="45" x14ac:dyDescent="0.25">
      <c r="A31" s="48" t="s">
        <v>275</v>
      </c>
      <c r="B31" s="149" t="s">
        <v>133</v>
      </c>
      <c r="C31" s="6" t="s">
        <v>73</v>
      </c>
      <c r="D31" s="4" t="s">
        <v>75</v>
      </c>
      <c r="E31" s="7">
        <v>20</v>
      </c>
      <c r="F31" s="152">
        <v>65.02</v>
      </c>
      <c r="G31" s="9">
        <v>83.36</v>
      </c>
      <c r="H31" s="9">
        <f t="shared" si="5"/>
        <v>1300.4000000000001</v>
      </c>
      <c r="I31" s="49">
        <f t="shared" si="6"/>
        <v>1667.2</v>
      </c>
      <c r="J31" s="203">
        <v>65.02</v>
      </c>
      <c r="K31" s="130">
        <f t="shared" si="7"/>
        <v>83.362141999999992</v>
      </c>
      <c r="L31" s="130">
        <f t="shared" ref="L31" si="9">G31-K31</f>
        <v>-2.1419999999920947E-3</v>
      </c>
    </row>
    <row r="32" spans="1:14" x14ac:dyDescent="0.25">
      <c r="A32" s="50">
        <v>5</v>
      </c>
      <c r="B32" s="246" t="s">
        <v>306</v>
      </c>
      <c r="C32" s="246"/>
      <c r="D32" s="246"/>
      <c r="E32" s="246"/>
      <c r="F32" s="246"/>
      <c r="G32" s="246"/>
      <c r="H32" s="13">
        <f>SUM(H33:H40)</f>
        <v>70496.299999999988</v>
      </c>
      <c r="I32" s="51">
        <f>SUM(I33:I40)</f>
        <v>90385.539999999979</v>
      </c>
      <c r="J32" s="205">
        <f>ROUND(H32*1.2821,2)</f>
        <v>90383.31</v>
      </c>
      <c r="K32" s="205">
        <f>I32-J32</f>
        <v>2.2299999999813735</v>
      </c>
      <c r="L32" s="130"/>
    </row>
    <row r="33" spans="1:14" ht="45" x14ac:dyDescent="0.25">
      <c r="A33" s="48" t="s">
        <v>34</v>
      </c>
      <c r="B33" s="219" t="s">
        <v>344</v>
      </c>
      <c r="C33" s="220" t="s">
        <v>312</v>
      </c>
      <c r="D33" s="4" t="s">
        <v>10</v>
      </c>
      <c r="E33" s="7">
        <f>'M. Calculo '!Q89</f>
        <v>604.44000000000005</v>
      </c>
      <c r="F33" s="8">
        <v>1.65</v>
      </c>
      <c r="G33" s="9">
        <v>2.12</v>
      </c>
      <c r="H33" s="9">
        <f t="shared" si="5"/>
        <v>997.33</v>
      </c>
      <c r="I33" s="49">
        <f t="shared" ref="I33:I40" si="10">ROUND(E33*G33,2)</f>
        <v>1281.4100000000001</v>
      </c>
      <c r="J33" s="203">
        <v>1.65</v>
      </c>
      <c r="K33" s="130">
        <f t="shared" ref="K33:K71" si="11">J33*1.2821</f>
        <v>2.1154649999999999</v>
      </c>
      <c r="L33" s="130">
        <f>G33-K33</f>
        <v>4.5350000000001778E-3</v>
      </c>
    </row>
    <row r="34" spans="1:14" ht="75" x14ac:dyDescent="0.25">
      <c r="A34" s="48" t="s">
        <v>35</v>
      </c>
      <c r="B34" s="219" t="s">
        <v>302</v>
      </c>
      <c r="C34" s="220" t="s">
        <v>301</v>
      </c>
      <c r="D34" s="221" t="s">
        <v>18</v>
      </c>
      <c r="E34" s="7">
        <f>'M. Calculo '!Q92</f>
        <v>194.98</v>
      </c>
      <c r="F34" s="8">
        <v>25.5</v>
      </c>
      <c r="G34" s="9">
        <v>32.69</v>
      </c>
      <c r="H34" s="9">
        <f t="shared" si="5"/>
        <v>4971.99</v>
      </c>
      <c r="I34" s="49">
        <f t="shared" si="10"/>
        <v>6373.9</v>
      </c>
      <c r="J34" s="203">
        <v>25.5</v>
      </c>
      <c r="K34" s="130">
        <f t="shared" si="11"/>
        <v>32.693550000000002</v>
      </c>
      <c r="L34" s="130">
        <f t="shared" ref="L34:L35" si="12">G34-K34</f>
        <v>-3.5500000000041609E-3</v>
      </c>
    </row>
    <row r="35" spans="1:14" ht="105" x14ac:dyDescent="0.25">
      <c r="A35" s="48" t="s">
        <v>36</v>
      </c>
      <c r="B35" s="5" t="s">
        <v>255</v>
      </c>
      <c r="C35" s="6" t="s">
        <v>84</v>
      </c>
      <c r="D35" s="4" t="s">
        <v>18</v>
      </c>
      <c r="E35" s="7">
        <f>'M. Calculo '!Q95</f>
        <v>194.98</v>
      </c>
      <c r="F35" s="8">
        <v>28.2</v>
      </c>
      <c r="G35" s="9">
        <v>36.159999999999997</v>
      </c>
      <c r="H35" s="9">
        <f t="shared" si="5"/>
        <v>5498.44</v>
      </c>
      <c r="I35" s="49">
        <f t="shared" si="10"/>
        <v>7050.48</v>
      </c>
      <c r="J35" s="203">
        <v>28.2</v>
      </c>
      <c r="K35" s="130">
        <f t="shared" si="11"/>
        <v>36.15522</v>
      </c>
      <c r="L35" s="130">
        <f t="shared" si="12"/>
        <v>4.7799999999966758E-3</v>
      </c>
      <c r="N35" s="239">
        <f>E35*0.25</f>
        <v>48.744999999999997</v>
      </c>
    </row>
    <row r="36" spans="1:14" ht="60" x14ac:dyDescent="0.25">
      <c r="A36" s="48" t="s">
        <v>37</v>
      </c>
      <c r="B36" s="219" t="s">
        <v>345</v>
      </c>
      <c r="C36" s="6" t="s">
        <v>17</v>
      </c>
      <c r="D36" s="4" t="s">
        <v>10</v>
      </c>
      <c r="E36" s="7">
        <f>'M. Calculo '!Q98</f>
        <v>536.20000000000005</v>
      </c>
      <c r="F36" s="8">
        <v>78.52</v>
      </c>
      <c r="G36" s="9">
        <v>100.67</v>
      </c>
      <c r="H36" s="9">
        <f t="shared" si="5"/>
        <v>42102.42</v>
      </c>
      <c r="I36" s="49">
        <f>ROUND(E36*G36,2)</f>
        <v>53979.25</v>
      </c>
      <c r="J36" s="203">
        <v>78.52</v>
      </c>
      <c r="K36" s="130">
        <f t="shared" si="11"/>
        <v>100.670492</v>
      </c>
      <c r="L36" s="130">
        <f t="shared" ref="L36:L39" si="13">G36-K36</f>
        <v>-4.9199999999416377E-4</v>
      </c>
    </row>
    <row r="37" spans="1:14" ht="45" x14ac:dyDescent="0.25">
      <c r="A37" s="48" t="s">
        <v>38</v>
      </c>
      <c r="B37" s="219" t="s">
        <v>346</v>
      </c>
      <c r="C37" s="6" t="s">
        <v>28</v>
      </c>
      <c r="D37" s="4" t="s">
        <v>23</v>
      </c>
      <c r="E37" s="7">
        <f>'M. Calculo '!Q101</f>
        <v>35.1</v>
      </c>
      <c r="F37" s="8">
        <v>40.729999999999997</v>
      </c>
      <c r="G37" s="9">
        <v>52.22</v>
      </c>
      <c r="H37" s="9">
        <f t="shared" si="5"/>
        <v>1429.62</v>
      </c>
      <c r="I37" s="49">
        <f t="shared" si="10"/>
        <v>1832.92</v>
      </c>
      <c r="J37" s="203">
        <v>40.729999999999997</v>
      </c>
      <c r="K37" s="130">
        <f t="shared" si="11"/>
        <v>52.219932999999997</v>
      </c>
      <c r="L37" s="130">
        <f t="shared" si="13"/>
        <v>6.7000000001371518E-5</v>
      </c>
    </row>
    <row r="38" spans="1:14" ht="60" x14ac:dyDescent="0.25">
      <c r="A38" s="48" t="s">
        <v>77</v>
      </c>
      <c r="B38" s="219" t="s">
        <v>347</v>
      </c>
      <c r="C38" s="6" t="s">
        <v>22</v>
      </c>
      <c r="D38" s="4" t="s">
        <v>23</v>
      </c>
      <c r="E38" s="7">
        <f>'M. Calculo '!Q104</f>
        <v>11.7</v>
      </c>
      <c r="F38" s="8">
        <v>512.58000000000004</v>
      </c>
      <c r="G38" s="9">
        <v>657.18</v>
      </c>
      <c r="H38" s="9">
        <f t="shared" si="5"/>
        <v>5997.19</v>
      </c>
      <c r="I38" s="49">
        <f t="shared" si="10"/>
        <v>7689.01</v>
      </c>
      <c r="J38" s="203">
        <v>512.58000000000004</v>
      </c>
      <c r="K38" s="130">
        <f t="shared" si="11"/>
        <v>657.17881800000009</v>
      </c>
      <c r="L38" s="130">
        <f t="shared" si="13"/>
        <v>1.1819999998579078E-3</v>
      </c>
    </row>
    <row r="39" spans="1:14" ht="60" x14ac:dyDescent="0.25">
      <c r="A39" s="48" t="s">
        <v>103</v>
      </c>
      <c r="B39" s="149" t="s">
        <v>273</v>
      </c>
      <c r="C39" s="150" t="s">
        <v>274</v>
      </c>
      <c r="D39" s="221" t="s">
        <v>10</v>
      </c>
      <c r="E39" s="137">
        <f>'M. Calculo '!Q107</f>
        <v>97.49</v>
      </c>
      <c r="F39" s="152">
        <v>84.1</v>
      </c>
      <c r="G39" s="210">
        <v>107.82</v>
      </c>
      <c r="H39" s="9">
        <f t="shared" si="5"/>
        <v>8198.91</v>
      </c>
      <c r="I39" s="49">
        <f t="shared" si="10"/>
        <v>10511.37</v>
      </c>
      <c r="J39" s="203">
        <v>84.1</v>
      </c>
      <c r="K39" s="130">
        <f t="shared" si="11"/>
        <v>107.82460999999999</v>
      </c>
      <c r="L39" s="130">
        <f t="shared" si="13"/>
        <v>-4.6099999999995589E-3</v>
      </c>
    </row>
    <row r="40" spans="1:14" ht="45" x14ac:dyDescent="0.25">
      <c r="A40" s="48" t="s">
        <v>279</v>
      </c>
      <c r="B40" s="5" t="s">
        <v>133</v>
      </c>
      <c r="C40" s="6" t="s">
        <v>73</v>
      </c>
      <c r="D40" s="4" t="s">
        <v>75</v>
      </c>
      <c r="E40" s="7">
        <v>20</v>
      </c>
      <c r="F40" s="152">
        <v>65.02</v>
      </c>
      <c r="G40" s="9">
        <v>83.36</v>
      </c>
      <c r="H40" s="9">
        <f t="shared" si="5"/>
        <v>1300.4000000000001</v>
      </c>
      <c r="I40" s="49">
        <f t="shared" si="10"/>
        <v>1667.2</v>
      </c>
      <c r="J40" s="203">
        <v>65.02</v>
      </c>
      <c r="K40" s="130">
        <f t="shared" si="11"/>
        <v>83.362141999999992</v>
      </c>
      <c r="L40" s="130">
        <f t="shared" ref="L40" si="14">G40-K40</f>
        <v>-2.1419999999920947E-3</v>
      </c>
    </row>
    <row r="41" spans="1:14" x14ac:dyDescent="0.25">
      <c r="A41" s="50">
        <v>6</v>
      </c>
      <c r="B41" s="246" t="s">
        <v>246</v>
      </c>
      <c r="C41" s="246"/>
      <c r="D41" s="246"/>
      <c r="E41" s="246"/>
      <c r="F41" s="246"/>
      <c r="G41" s="246"/>
      <c r="H41" s="13">
        <f>SUM(H42:H49)</f>
        <v>74830.929999999993</v>
      </c>
      <c r="I41" s="51">
        <f>SUM(I42:I49)</f>
        <v>95943.119999999981</v>
      </c>
      <c r="J41" s="205">
        <f>ROUND(H41*1.2821,2)</f>
        <v>95940.74</v>
      </c>
      <c r="K41" s="205">
        <f>I41-J41</f>
        <v>2.3799999999755528</v>
      </c>
      <c r="L41" s="130"/>
    </row>
    <row r="42" spans="1:14" ht="45" x14ac:dyDescent="0.25">
      <c r="A42" s="48" t="s">
        <v>39</v>
      </c>
      <c r="B42" s="219" t="s">
        <v>344</v>
      </c>
      <c r="C42" s="220" t="s">
        <v>312</v>
      </c>
      <c r="D42" s="4" t="s">
        <v>10</v>
      </c>
      <c r="E42" s="7">
        <f>'M. Calculo '!Q116</f>
        <v>642.32000000000005</v>
      </c>
      <c r="F42" s="8">
        <v>1.65</v>
      </c>
      <c r="G42" s="9">
        <v>2.12</v>
      </c>
      <c r="H42" s="9">
        <f t="shared" si="5"/>
        <v>1059.83</v>
      </c>
      <c r="I42" s="49">
        <f t="shared" ref="I42:I49" si="15">ROUND(E42*G42,2)</f>
        <v>1361.72</v>
      </c>
      <c r="J42" s="203">
        <v>1.65</v>
      </c>
      <c r="K42" s="130">
        <f t="shared" si="11"/>
        <v>2.1154649999999999</v>
      </c>
      <c r="L42" s="130">
        <f>G42-K42</f>
        <v>4.5350000000001778E-3</v>
      </c>
    </row>
    <row r="43" spans="1:14" ht="75" x14ac:dyDescent="0.25">
      <c r="A43" s="48" t="s">
        <v>40</v>
      </c>
      <c r="B43" s="219" t="s">
        <v>302</v>
      </c>
      <c r="C43" s="220" t="s">
        <v>301</v>
      </c>
      <c r="D43" s="221" t="s">
        <v>18</v>
      </c>
      <c r="E43" s="7">
        <f>'M. Calculo '!Q119</f>
        <v>207.2</v>
      </c>
      <c r="F43" s="8">
        <v>25.5</v>
      </c>
      <c r="G43" s="9">
        <v>32.69</v>
      </c>
      <c r="H43" s="9">
        <f t="shared" si="5"/>
        <v>5283.6</v>
      </c>
      <c r="I43" s="49">
        <f t="shared" si="15"/>
        <v>6773.37</v>
      </c>
      <c r="J43" s="203">
        <v>25.5</v>
      </c>
      <c r="K43" s="130">
        <f t="shared" si="11"/>
        <v>32.693550000000002</v>
      </c>
      <c r="L43" s="130">
        <f t="shared" ref="L43:L44" si="16">G43-K43</f>
        <v>-3.5500000000041609E-3</v>
      </c>
    </row>
    <row r="44" spans="1:14" ht="105" x14ac:dyDescent="0.25">
      <c r="A44" s="48" t="s">
        <v>41</v>
      </c>
      <c r="B44" s="5" t="s">
        <v>255</v>
      </c>
      <c r="C44" s="6" t="s">
        <v>84</v>
      </c>
      <c r="D44" s="4" t="s">
        <v>18</v>
      </c>
      <c r="E44" s="7">
        <f>'M. Calculo '!Q122</f>
        <v>207.2</v>
      </c>
      <c r="F44" s="8">
        <v>28.2</v>
      </c>
      <c r="G44" s="9">
        <v>36.159999999999997</v>
      </c>
      <c r="H44" s="9">
        <f t="shared" si="5"/>
        <v>5843.04</v>
      </c>
      <c r="I44" s="49">
        <f t="shared" si="15"/>
        <v>7492.35</v>
      </c>
      <c r="J44" s="203">
        <v>28.2</v>
      </c>
      <c r="K44" s="130">
        <f t="shared" si="11"/>
        <v>36.15522</v>
      </c>
      <c r="L44" s="130">
        <f t="shared" si="16"/>
        <v>4.7799999999966758E-3</v>
      </c>
      <c r="N44" s="239">
        <f>E44*0.25</f>
        <v>51.8</v>
      </c>
    </row>
    <row r="45" spans="1:14" ht="60" x14ac:dyDescent="0.25">
      <c r="A45" s="48" t="s">
        <v>42</v>
      </c>
      <c r="B45" s="219" t="s">
        <v>345</v>
      </c>
      <c r="C45" s="6" t="s">
        <v>17</v>
      </c>
      <c r="D45" s="4" t="s">
        <v>10</v>
      </c>
      <c r="E45" s="7">
        <f>'M. Calculo '!Q125</f>
        <v>569.79999999999995</v>
      </c>
      <c r="F45" s="8">
        <v>78.52</v>
      </c>
      <c r="G45" s="9">
        <v>100.67</v>
      </c>
      <c r="H45" s="9">
        <f t="shared" si="5"/>
        <v>44740.7</v>
      </c>
      <c r="I45" s="49">
        <f>ROUND(E45*G45,2)</f>
        <v>57361.77</v>
      </c>
      <c r="J45" s="203">
        <v>78.52</v>
      </c>
      <c r="K45" s="130">
        <f t="shared" si="11"/>
        <v>100.670492</v>
      </c>
      <c r="L45" s="130">
        <f t="shared" ref="L45:L48" si="17">G45-K45</f>
        <v>-4.9199999999416377E-4</v>
      </c>
    </row>
    <row r="46" spans="1:14" ht="45" x14ac:dyDescent="0.25">
      <c r="A46" s="48" t="s">
        <v>43</v>
      </c>
      <c r="B46" s="219" t="s">
        <v>346</v>
      </c>
      <c r="C46" s="6" t="s">
        <v>28</v>
      </c>
      <c r="D46" s="4" t="s">
        <v>23</v>
      </c>
      <c r="E46" s="7">
        <f>'M. Calculo '!Q128</f>
        <v>37.299999999999997</v>
      </c>
      <c r="F46" s="8">
        <v>40.729999999999997</v>
      </c>
      <c r="G46" s="9">
        <v>52.22</v>
      </c>
      <c r="H46" s="9">
        <f t="shared" si="5"/>
        <v>1519.23</v>
      </c>
      <c r="I46" s="49">
        <f t="shared" si="15"/>
        <v>1947.81</v>
      </c>
      <c r="J46" s="203">
        <v>40.729999999999997</v>
      </c>
      <c r="K46" s="130">
        <f t="shared" si="11"/>
        <v>52.219932999999997</v>
      </c>
      <c r="L46" s="130">
        <f t="shared" si="17"/>
        <v>6.7000000001371518E-5</v>
      </c>
    </row>
    <row r="47" spans="1:14" ht="60" x14ac:dyDescent="0.25">
      <c r="A47" s="48" t="s">
        <v>78</v>
      </c>
      <c r="B47" s="219" t="s">
        <v>347</v>
      </c>
      <c r="C47" s="6" t="s">
        <v>22</v>
      </c>
      <c r="D47" s="4" t="s">
        <v>23</v>
      </c>
      <c r="E47" s="7">
        <f>'M. Calculo '!Q131</f>
        <v>12.43</v>
      </c>
      <c r="F47" s="8">
        <v>512.58000000000004</v>
      </c>
      <c r="G47" s="9">
        <v>657.18</v>
      </c>
      <c r="H47" s="9">
        <f t="shared" si="5"/>
        <v>6371.37</v>
      </c>
      <c r="I47" s="49">
        <f t="shared" si="15"/>
        <v>8168.75</v>
      </c>
      <c r="J47" s="203">
        <v>512.58000000000004</v>
      </c>
      <c r="K47" s="130">
        <f t="shared" si="11"/>
        <v>657.17881800000009</v>
      </c>
      <c r="L47" s="130">
        <f t="shared" si="17"/>
        <v>1.1819999998579078E-3</v>
      </c>
    </row>
    <row r="48" spans="1:14" ht="60" x14ac:dyDescent="0.25">
      <c r="A48" s="48" t="s">
        <v>104</v>
      </c>
      <c r="B48" s="149" t="s">
        <v>273</v>
      </c>
      <c r="C48" s="150" t="s">
        <v>274</v>
      </c>
      <c r="D48" s="221" t="s">
        <v>10</v>
      </c>
      <c r="E48" s="137">
        <f>'M. Calculo '!Q134</f>
        <v>103.6</v>
      </c>
      <c r="F48" s="152">
        <v>84.1</v>
      </c>
      <c r="G48" s="210">
        <v>107.82</v>
      </c>
      <c r="H48" s="9">
        <f t="shared" si="5"/>
        <v>8712.76</v>
      </c>
      <c r="I48" s="49">
        <f t="shared" si="15"/>
        <v>11170.15</v>
      </c>
      <c r="J48" s="203">
        <v>84.1</v>
      </c>
      <c r="K48" s="130">
        <f t="shared" si="11"/>
        <v>107.82460999999999</v>
      </c>
      <c r="L48" s="130">
        <f t="shared" si="17"/>
        <v>-4.6099999999995589E-3</v>
      </c>
    </row>
    <row r="49" spans="1:14" ht="45" x14ac:dyDescent="0.25">
      <c r="A49" s="48" t="s">
        <v>280</v>
      </c>
      <c r="B49" s="5" t="s">
        <v>133</v>
      </c>
      <c r="C49" s="6" t="s">
        <v>73</v>
      </c>
      <c r="D49" s="4" t="s">
        <v>75</v>
      </c>
      <c r="E49" s="7">
        <v>20</v>
      </c>
      <c r="F49" s="152">
        <v>65.02</v>
      </c>
      <c r="G49" s="9">
        <v>83.36</v>
      </c>
      <c r="H49" s="9">
        <f t="shared" si="5"/>
        <v>1300.4000000000001</v>
      </c>
      <c r="I49" s="49">
        <f t="shared" si="15"/>
        <v>1667.2</v>
      </c>
      <c r="J49" s="203">
        <v>65.02</v>
      </c>
      <c r="K49" s="130">
        <f t="shared" si="11"/>
        <v>83.362141999999992</v>
      </c>
      <c r="L49" s="130">
        <f t="shared" ref="L49" si="18">G49-K49</f>
        <v>-2.1419999999920947E-3</v>
      </c>
    </row>
    <row r="50" spans="1:14" x14ac:dyDescent="0.25">
      <c r="A50" s="46">
        <v>7</v>
      </c>
      <c r="B50" s="246" t="s">
        <v>247</v>
      </c>
      <c r="C50" s="246"/>
      <c r="D50" s="246"/>
      <c r="E50" s="246"/>
      <c r="F50" s="246"/>
      <c r="G50" s="246"/>
      <c r="H50" s="13">
        <f>SUM(H51:H58)</f>
        <v>91604.98000000001</v>
      </c>
      <c r="I50" s="51">
        <f>SUM(I51:I58)</f>
        <v>117449.7</v>
      </c>
      <c r="J50" s="205">
        <f>ROUND(H50*1.2821,2)</f>
        <v>117446.74</v>
      </c>
      <c r="K50" s="205">
        <f>I50-J50</f>
        <v>2.9599999999918509</v>
      </c>
      <c r="L50" s="130"/>
    </row>
    <row r="51" spans="1:14" ht="45" x14ac:dyDescent="0.25">
      <c r="A51" s="48" t="s">
        <v>44</v>
      </c>
      <c r="B51" s="219" t="s">
        <v>344</v>
      </c>
      <c r="C51" s="220" t="s">
        <v>312</v>
      </c>
      <c r="D51" s="4" t="s">
        <v>10</v>
      </c>
      <c r="E51" s="7">
        <f>'M. Calculo '!Q143</f>
        <v>788.83</v>
      </c>
      <c r="F51" s="8">
        <v>1.65</v>
      </c>
      <c r="G51" s="9">
        <v>2.12</v>
      </c>
      <c r="H51" s="9">
        <f t="shared" si="5"/>
        <v>1301.57</v>
      </c>
      <c r="I51" s="49">
        <f t="shared" ref="I51:I58" si="19">ROUND(E51*G51,2)</f>
        <v>1672.32</v>
      </c>
      <c r="J51" s="203">
        <v>1.65</v>
      </c>
      <c r="K51" s="130">
        <f t="shared" si="11"/>
        <v>2.1154649999999999</v>
      </c>
      <c r="L51" s="130">
        <f t="shared" ref="L51:L53" si="20">G51-K51</f>
        <v>4.5350000000001778E-3</v>
      </c>
    </row>
    <row r="52" spans="1:14" ht="75" x14ac:dyDescent="0.25">
      <c r="A52" s="48" t="s">
        <v>45</v>
      </c>
      <c r="B52" s="219" t="s">
        <v>302</v>
      </c>
      <c r="C52" s="220" t="s">
        <v>301</v>
      </c>
      <c r="D52" s="221" t="s">
        <v>18</v>
      </c>
      <c r="E52" s="7">
        <f>'M. Calculo '!Q146</f>
        <v>254.46</v>
      </c>
      <c r="F52" s="8">
        <v>25.5</v>
      </c>
      <c r="G52" s="9">
        <v>32.69</v>
      </c>
      <c r="H52" s="9">
        <f t="shared" si="5"/>
        <v>6488.73</v>
      </c>
      <c r="I52" s="49">
        <f t="shared" si="19"/>
        <v>8318.2999999999993</v>
      </c>
      <c r="J52" s="203">
        <v>25.5</v>
      </c>
      <c r="K52" s="130">
        <f t="shared" si="11"/>
        <v>32.693550000000002</v>
      </c>
      <c r="L52" s="130">
        <f t="shared" si="20"/>
        <v>-3.5500000000041609E-3</v>
      </c>
    </row>
    <row r="53" spans="1:14" ht="105" x14ac:dyDescent="0.25">
      <c r="A53" s="48" t="s">
        <v>46</v>
      </c>
      <c r="B53" s="5" t="s">
        <v>255</v>
      </c>
      <c r="C53" s="6" t="s">
        <v>84</v>
      </c>
      <c r="D53" s="4" t="s">
        <v>18</v>
      </c>
      <c r="E53" s="7">
        <f>'M. Calculo '!Q149</f>
        <v>254.46</v>
      </c>
      <c r="F53" s="8">
        <v>28.2</v>
      </c>
      <c r="G53" s="9">
        <v>36.159999999999997</v>
      </c>
      <c r="H53" s="9">
        <f t="shared" si="5"/>
        <v>7175.77</v>
      </c>
      <c r="I53" s="49">
        <f t="shared" si="19"/>
        <v>9201.27</v>
      </c>
      <c r="J53" s="203">
        <v>28.2</v>
      </c>
      <c r="K53" s="130">
        <f t="shared" si="11"/>
        <v>36.15522</v>
      </c>
      <c r="L53" s="130">
        <f t="shared" si="20"/>
        <v>4.7799999999966758E-3</v>
      </c>
      <c r="N53" s="239">
        <f>E53*0.25</f>
        <v>63.615000000000002</v>
      </c>
    </row>
    <row r="54" spans="1:14" ht="60" x14ac:dyDescent="0.25">
      <c r="A54" s="48" t="s">
        <v>47</v>
      </c>
      <c r="B54" s="219" t="s">
        <v>345</v>
      </c>
      <c r="C54" s="6" t="s">
        <v>17</v>
      </c>
      <c r="D54" s="4" t="s">
        <v>10</v>
      </c>
      <c r="E54" s="7">
        <f>'M. Calculo '!Q152</f>
        <v>699.77</v>
      </c>
      <c r="F54" s="8">
        <v>78.52</v>
      </c>
      <c r="G54" s="9">
        <v>100.67</v>
      </c>
      <c r="H54" s="9">
        <f t="shared" si="5"/>
        <v>54945.94</v>
      </c>
      <c r="I54" s="49">
        <f>ROUND(E54*G54,2)</f>
        <v>70445.850000000006</v>
      </c>
      <c r="J54" s="203">
        <v>78.52</v>
      </c>
      <c r="K54" s="130">
        <f t="shared" si="11"/>
        <v>100.670492</v>
      </c>
      <c r="L54" s="130">
        <f t="shared" ref="L54:L57" si="21">G54-K54</f>
        <v>-4.9199999999416377E-4</v>
      </c>
    </row>
    <row r="55" spans="1:14" ht="45" x14ac:dyDescent="0.25">
      <c r="A55" s="48" t="s">
        <v>48</v>
      </c>
      <c r="B55" s="219" t="s">
        <v>346</v>
      </c>
      <c r="C55" s="6" t="s">
        <v>28</v>
      </c>
      <c r="D55" s="4" t="s">
        <v>23</v>
      </c>
      <c r="E55" s="7">
        <f>'M. Calculo '!Q155</f>
        <v>45.8</v>
      </c>
      <c r="F55" s="8">
        <v>40.729999999999997</v>
      </c>
      <c r="G55" s="9">
        <v>52.22</v>
      </c>
      <c r="H55" s="9">
        <f t="shared" si="5"/>
        <v>1865.43</v>
      </c>
      <c r="I55" s="49">
        <f t="shared" si="19"/>
        <v>2391.6799999999998</v>
      </c>
      <c r="J55" s="203">
        <v>40.729999999999997</v>
      </c>
      <c r="K55" s="130">
        <f t="shared" si="11"/>
        <v>52.219932999999997</v>
      </c>
      <c r="L55" s="130">
        <f t="shared" si="21"/>
        <v>6.7000000001371518E-5</v>
      </c>
    </row>
    <row r="56" spans="1:14" ht="60" x14ac:dyDescent="0.25">
      <c r="A56" s="48" t="s">
        <v>79</v>
      </c>
      <c r="B56" s="219" t="s">
        <v>347</v>
      </c>
      <c r="C56" s="6" t="s">
        <v>22</v>
      </c>
      <c r="D56" s="4" t="s">
        <v>23</v>
      </c>
      <c r="E56" s="7">
        <f>'M. Calculo '!Q158</f>
        <v>15.27</v>
      </c>
      <c r="F56" s="8">
        <v>512.58000000000004</v>
      </c>
      <c r="G56" s="9">
        <v>657.18</v>
      </c>
      <c r="H56" s="9">
        <f t="shared" si="5"/>
        <v>7827.1</v>
      </c>
      <c r="I56" s="49">
        <f t="shared" si="19"/>
        <v>10035.14</v>
      </c>
      <c r="J56" s="203">
        <v>512.58000000000004</v>
      </c>
      <c r="K56" s="130">
        <f t="shared" si="11"/>
        <v>657.17881800000009</v>
      </c>
      <c r="L56" s="130">
        <f t="shared" si="21"/>
        <v>1.1819999998579078E-3</v>
      </c>
    </row>
    <row r="57" spans="1:14" ht="60" x14ac:dyDescent="0.25">
      <c r="A57" s="48" t="s">
        <v>105</v>
      </c>
      <c r="B57" s="149" t="s">
        <v>273</v>
      </c>
      <c r="C57" s="150" t="s">
        <v>274</v>
      </c>
      <c r="D57" s="221" t="s">
        <v>10</v>
      </c>
      <c r="E57" s="137">
        <f>'M. Calculo '!Q161</f>
        <v>127.23</v>
      </c>
      <c r="F57" s="152">
        <v>84.1</v>
      </c>
      <c r="G57" s="210">
        <v>107.82</v>
      </c>
      <c r="H57" s="9">
        <f t="shared" si="5"/>
        <v>10700.04</v>
      </c>
      <c r="I57" s="49">
        <f t="shared" si="19"/>
        <v>13717.94</v>
      </c>
      <c r="J57" s="203">
        <v>84.1</v>
      </c>
      <c r="K57" s="130">
        <f t="shared" si="11"/>
        <v>107.82460999999999</v>
      </c>
      <c r="L57" s="130">
        <f t="shared" si="21"/>
        <v>-4.6099999999995589E-3</v>
      </c>
    </row>
    <row r="58" spans="1:14" ht="45" x14ac:dyDescent="0.25">
      <c r="A58" s="48" t="s">
        <v>281</v>
      </c>
      <c r="B58" s="5" t="s">
        <v>133</v>
      </c>
      <c r="C58" s="6" t="s">
        <v>73</v>
      </c>
      <c r="D58" s="4" t="s">
        <v>75</v>
      </c>
      <c r="E58" s="7">
        <v>20</v>
      </c>
      <c r="F58" s="152">
        <v>65.02</v>
      </c>
      <c r="G58" s="9">
        <v>83.36</v>
      </c>
      <c r="H58" s="9">
        <f t="shared" ref="H58" si="22">ROUND(F58*E58,2)</f>
        <v>1300.4000000000001</v>
      </c>
      <c r="I58" s="49">
        <f t="shared" si="19"/>
        <v>1667.2</v>
      </c>
      <c r="J58" s="203">
        <v>65.02</v>
      </c>
      <c r="K58" s="130">
        <f t="shared" si="11"/>
        <v>83.362141999999992</v>
      </c>
      <c r="L58" s="130">
        <f t="shared" ref="L58" si="23">G58-K58</f>
        <v>-2.1419999999920947E-3</v>
      </c>
    </row>
    <row r="59" spans="1:14" x14ac:dyDescent="0.25">
      <c r="A59" s="50">
        <v>8</v>
      </c>
      <c r="B59" s="246" t="s">
        <v>248</v>
      </c>
      <c r="C59" s="246"/>
      <c r="D59" s="246"/>
      <c r="E59" s="246"/>
      <c r="F59" s="246"/>
      <c r="G59" s="246"/>
      <c r="H59" s="13">
        <f>SUM(H60:H67)</f>
        <v>105438.60999999999</v>
      </c>
      <c r="I59" s="51">
        <f>SUM(I60:I67)</f>
        <v>135186.23000000001</v>
      </c>
      <c r="J59" s="205">
        <f>ROUND(H59*1.2821,2)</f>
        <v>135182.84</v>
      </c>
      <c r="K59" s="205">
        <f>I59-J59</f>
        <v>3.3900000000139698</v>
      </c>
      <c r="L59" s="130"/>
    </row>
    <row r="60" spans="1:14" ht="45" x14ac:dyDescent="0.25">
      <c r="A60" s="48" t="s">
        <v>49</v>
      </c>
      <c r="B60" s="219" t="s">
        <v>344</v>
      </c>
      <c r="C60" s="220" t="s">
        <v>312</v>
      </c>
      <c r="D60" s="4" t="s">
        <v>10</v>
      </c>
      <c r="E60" s="7">
        <f>'M. Calculo '!Q170</f>
        <v>909.66</v>
      </c>
      <c r="F60" s="8">
        <v>1.65</v>
      </c>
      <c r="G60" s="9">
        <v>2.12</v>
      </c>
      <c r="H60" s="9">
        <f t="shared" ref="H60:H123" si="24">ROUND(F60*E60,2)</f>
        <v>1500.94</v>
      </c>
      <c r="I60" s="49">
        <f t="shared" ref="I60:I67" si="25">ROUND(E60*G60,2)</f>
        <v>1928.48</v>
      </c>
      <c r="J60" s="203">
        <v>1.65</v>
      </c>
      <c r="K60" s="130">
        <f t="shared" si="11"/>
        <v>2.1154649999999999</v>
      </c>
      <c r="L60" s="130">
        <f t="shared" ref="L60:L62" si="26">G60-K60</f>
        <v>4.5350000000001778E-3</v>
      </c>
    </row>
    <row r="61" spans="1:14" ht="75" x14ac:dyDescent="0.25">
      <c r="A61" s="48" t="s">
        <v>50</v>
      </c>
      <c r="B61" s="219" t="s">
        <v>302</v>
      </c>
      <c r="C61" s="220" t="s">
        <v>301</v>
      </c>
      <c r="D61" s="221" t="s">
        <v>18</v>
      </c>
      <c r="E61" s="7">
        <f>'M. Calculo '!Q173</f>
        <v>293.44</v>
      </c>
      <c r="F61" s="8">
        <v>25.5</v>
      </c>
      <c r="G61" s="9">
        <v>32.69</v>
      </c>
      <c r="H61" s="9">
        <f t="shared" si="24"/>
        <v>7482.72</v>
      </c>
      <c r="I61" s="49">
        <f t="shared" si="25"/>
        <v>9592.5499999999993</v>
      </c>
      <c r="J61" s="203">
        <v>25.5</v>
      </c>
      <c r="K61" s="130">
        <f t="shared" si="11"/>
        <v>32.693550000000002</v>
      </c>
      <c r="L61" s="130">
        <f t="shared" si="26"/>
        <v>-3.5500000000041609E-3</v>
      </c>
    </row>
    <row r="62" spans="1:14" ht="105" x14ac:dyDescent="0.25">
      <c r="A62" s="48" t="s">
        <v>51</v>
      </c>
      <c r="B62" s="5" t="s">
        <v>255</v>
      </c>
      <c r="C62" s="6" t="s">
        <v>84</v>
      </c>
      <c r="D62" s="4" t="s">
        <v>18</v>
      </c>
      <c r="E62" s="7">
        <f>'M. Calculo '!Q176</f>
        <v>293.44</v>
      </c>
      <c r="F62" s="8">
        <v>28.2</v>
      </c>
      <c r="G62" s="9">
        <v>36.159999999999997</v>
      </c>
      <c r="H62" s="9">
        <f t="shared" si="24"/>
        <v>8275.01</v>
      </c>
      <c r="I62" s="49">
        <f t="shared" si="25"/>
        <v>10610.79</v>
      </c>
      <c r="J62" s="203">
        <v>28.2</v>
      </c>
      <c r="K62" s="130">
        <f t="shared" si="11"/>
        <v>36.15522</v>
      </c>
      <c r="L62" s="130">
        <f t="shared" si="26"/>
        <v>4.7799999999966758E-3</v>
      </c>
      <c r="N62" s="239">
        <f>E62*0.25</f>
        <v>73.36</v>
      </c>
    </row>
    <row r="63" spans="1:14" ht="60" x14ac:dyDescent="0.25">
      <c r="A63" s="48" t="s">
        <v>52</v>
      </c>
      <c r="B63" s="219" t="s">
        <v>345</v>
      </c>
      <c r="C63" s="6" t="s">
        <v>17</v>
      </c>
      <c r="D63" s="4" t="s">
        <v>10</v>
      </c>
      <c r="E63" s="7">
        <f>'M. Calculo '!Q179</f>
        <v>806.96</v>
      </c>
      <c r="F63" s="8">
        <v>78.52</v>
      </c>
      <c r="G63" s="9">
        <v>100.67</v>
      </c>
      <c r="H63" s="9">
        <f t="shared" si="24"/>
        <v>63362.5</v>
      </c>
      <c r="I63" s="49">
        <f>ROUND(E63*G63,2)</f>
        <v>81236.66</v>
      </c>
      <c r="J63" s="203">
        <v>78.52</v>
      </c>
      <c r="K63" s="130">
        <f t="shared" si="11"/>
        <v>100.670492</v>
      </c>
      <c r="L63" s="130">
        <f t="shared" ref="L63:L66" si="27">G63-K63</f>
        <v>-4.9199999999416377E-4</v>
      </c>
    </row>
    <row r="64" spans="1:14" ht="45" x14ac:dyDescent="0.25">
      <c r="A64" s="48" t="s">
        <v>53</v>
      </c>
      <c r="B64" s="219" t="s">
        <v>346</v>
      </c>
      <c r="C64" s="6" t="s">
        <v>28</v>
      </c>
      <c r="D64" s="4" t="s">
        <v>23</v>
      </c>
      <c r="E64" s="7">
        <f>'M. Calculo '!Q182</f>
        <v>52.82</v>
      </c>
      <c r="F64" s="8">
        <v>40.729999999999997</v>
      </c>
      <c r="G64" s="9">
        <v>52.22</v>
      </c>
      <c r="H64" s="9">
        <f t="shared" si="24"/>
        <v>2151.36</v>
      </c>
      <c r="I64" s="49">
        <f t="shared" si="25"/>
        <v>2758.26</v>
      </c>
      <c r="J64" s="203">
        <v>40.729999999999997</v>
      </c>
      <c r="K64" s="130">
        <f t="shared" si="11"/>
        <v>52.219932999999997</v>
      </c>
      <c r="L64" s="130">
        <f t="shared" si="27"/>
        <v>6.7000000001371518E-5</v>
      </c>
    </row>
    <row r="65" spans="1:14" ht="60" x14ac:dyDescent="0.25">
      <c r="A65" s="48" t="s">
        <v>80</v>
      </c>
      <c r="B65" s="219" t="s">
        <v>347</v>
      </c>
      <c r="C65" s="6" t="s">
        <v>22</v>
      </c>
      <c r="D65" s="4" t="s">
        <v>23</v>
      </c>
      <c r="E65" s="7">
        <f>'M. Calculo '!Q185</f>
        <v>17.61</v>
      </c>
      <c r="F65" s="8">
        <v>512.58000000000004</v>
      </c>
      <c r="G65" s="9">
        <v>657.18</v>
      </c>
      <c r="H65" s="9">
        <f t="shared" si="24"/>
        <v>9026.5300000000007</v>
      </c>
      <c r="I65" s="49">
        <f t="shared" si="25"/>
        <v>11572.94</v>
      </c>
      <c r="J65" s="203">
        <v>512.58000000000004</v>
      </c>
      <c r="K65" s="130">
        <f t="shared" si="11"/>
        <v>657.17881800000009</v>
      </c>
      <c r="L65" s="130">
        <f t="shared" si="27"/>
        <v>1.1819999998579078E-3</v>
      </c>
    </row>
    <row r="66" spans="1:14" ht="60" x14ac:dyDescent="0.25">
      <c r="A66" s="48" t="s">
        <v>106</v>
      </c>
      <c r="B66" s="149" t="s">
        <v>273</v>
      </c>
      <c r="C66" s="150" t="s">
        <v>274</v>
      </c>
      <c r="D66" s="221" t="s">
        <v>10</v>
      </c>
      <c r="E66" s="137">
        <f>'M. Calculo '!Q188</f>
        <v>146.72</v>
      </c>
      <c r="F66" s="152">
        <v>84.1</v>
      </c>
      <c r="G66" s="210">
        <v>107.82</v>
      </c>
      <c r="H66" s="9">
        <f t="shared" si="24"/>
        <v>12339.15</v>
      </c>
      <c r="I66" s="49">
        <f t="shared" si="25"/>
        <v>15819.35</v>
      </c>
      <c r="J66" s="203">
        <v>84.1</v>
      </c>
      <c r="K66" s="130">
        <f t="shared" si="11"/>
        <v>107.82460999999999</v>
      </c>
      <c r="L66" s="130">
        <f t="shared" si="27"/>
        <v>-4.6099999999995589E-3</v>
      </c>
    </row>
    <row r="67" spans="1:14" ht="45" x14ac:dyDescent="0.25">
      <c r="A67" s="48" t="s">
        <v>282</v>
      </c>
      <c r="B67" s="5" t="s">
        <v>133</v>
      </c>
      <c r="C67" s="6" t="s">
        <v>73</v>
      </c>
      <c r="D67" s="4" t="s">
        <v>75</v>
      </c>
      <c r="E67" s="7">
        <v>20</v>
      </c>
      <c r="F67" s="152">
        <v>65.02</v>
      </c>
      <c r="G67" s="9">
        <v>83.36</v>
      </c>
      <c r="H67" s="9">
        <f t="shared" si="24"/>
        <v>1300.4000000000001</v>
      </c>
      <c r="I67" s="49">
        <f t="shared" si="25"/>
        <v>1667.2</v>
      </c>
      <c r="J67" s="203">
        <v>65.02</v>
      </c>
      <c r="K67" s="130">
        <f t="shared" si="11"/>
        <v>83.362141999999992</v>
      </c>
      <c r="L67" s="130">
        <f t="shared" ref="L67" si="28">G67-K67</f>
        <v>-2.1419999999920947E-3</v>
      </c>
    </row>
    <row r="68" spans="1:14" x14ac:dyDescent="0.25">
      <c r="A68" s="50">
        <v>9</v>
      </c>
      <c r="B68" s="246" t="s">
        <v>249</v>
      </c>
      <c r="C68" s="246"/>
      <c r="D68" s="246"/>
      <c r="E68" s="246"/>
      <c r="F68" s="246"/>
      <c r="G68" s="246"/>
      <c r="H68" s="13">
        <f>SUM(H69:H76)</f>
        <v>115850.96999999999</v>
      </c>
      <c r="I68" s="51">
        <f>SUM(I69:I76)</f>
        <v>148536.27000000002</v>
      </c>
      <c r="J68" s="205">
        <f>ROUND(H68*1.2821,2)</f>
        <v>148532.53</v>
      </c>
      <c r="K68" s="205">
        <f>I68-J68</f>
        <v>3.7400000000197906</v>
      </c>
      <c r="L68" s="130"/>
    </row>
    <row r="69" spans="1:14" ht="45" x14ac:dyDescent="0.25">
      <c r="A69" s="48" t="s">
        <v>54</v>
      </c>
      <c r="B69" s="219" t="s">
        <v>344</v>
      </c>
      <c r="C69" s="220" t="s">
        <v>312</v>
      </c>
      <c r="D69" s="4" t="s">
        <v>10</v>
      </c>
      <c r="E69" s="7">
        <f>'M. Calculo '!Q198</f>
        <v>1000.62</v>
      </c>
      <c r="F69" s="8">
        <v>1.65</v>
      </c>
      <c r="G69" s="9">
        <v>2.12</v>
      </c>
      <c r="H69" s="9">
        <f t="shared" si="24"/>
        <v>1651.02</v>
      </c>
      <c r="I69" s="49">
        <f t="shared" ref="I69:I76" si="29">ROUND(E69*G69,2)</f>
        <v>2121.31</v>
      </c>
      <c r="J69" s="203">
        <v>1.65</v>
      </c>
      <c r="K69" s="130">
        <f t="shared" si="11"/>
        <v>2.1154649999999999</v>
      </c>
      <c r="L69" s="130">
        <f t="shared" ref="L69:L71" si="30">G69-K69</f>
        <v>4.5350000000001778E-3</v>
      </c>
    </row>
    <row r="70" spans="1:14" ht="75" x14ac:dyDescent="0.25">
      <c r="A70" s="48" t="s">
        <v>55</v>
      </c>
      <c r="B70" s="219" t="s">
        <v>302</v>
      </c>
      <c r="C70" s="220" t="s">
        <v>301</v>
      </c>
      <c r="D70" s="221" t="s">
        <v>18</v>
      </c>
      <c r="E70" s="7">
        <f>'M. Calculo '!Q201</f>
        <v>322.77999999999997</v>
      </c>
      <c r="F70" s="8">
        <v>25.5</v>
      </c>
      <c r="G70" s="9">
        <v>32.69</v>
      </c>
      <c r="H70" s="9">
        <f t="shared" si="24"/>
        <v>8230.89</v>
      </c>
      <c r="I70" s="49">
        <f t="shared" si="29"/>
        <v>10551.68</v>
      </c>
      <c r="J70" s="203">
        <v>25.5</v>
      </c>
      <c r="K70" s="130">
        <f t="shared" si="11"/>
        <v>32.693550000000002</v>
      </c>
      <c r="L70" s="130">
        <f t="shared" si="30"/>
        <v>-3.5500000000041609E-3</v>
      </c>
    </row>
    <row r="71" spans="1:14" ht="105" x14ac:dyDescent="0.25">
      <c r="A71" s="48" t="s">
        <v>56</v>
      </c>
      <c r="B71" s="5" t="s">
        <v>255</v>
      </c>
      <c r="C71" s="6" t="s">
        <v>84</v>
      </c>
      <c r="D71" s="4" t="s">
        <v>18</v>
      </c>
      <c r="E71" s="7">
        <f>'M. Calculo '!Q204</f>
        <v>322.77999999999997</v>
      </c>
      <c r="F71" s="8">
        <v>28.2</v>
      </c>
      <c r="G71" s="9">
        <v>36.159999999999997</v>
      </c>
      <c r="H71" s="9">
        <f t="shared" si="24"/>
        <v>9102.4</v>
      </c>
      <c r="I71" s="49">
        <f t="shared" si="29"/>
        <v>11671.72</v>
      </c>
      <c r="J71" s="203">
        <v>28.2</v>
      </c>
      <c r="K71" s="130">
        <f t="shared" si="11"/>
        <v>36.15522</v>
      </c>
      <c r="L71" s="130">
        <f t="shared" si="30"/>
        <v>4.7799999999966758E-3</v>
      </c>
      <c r="N71" s="239">
        <f>E71*0.25</f>
        <v>80.694999999999993</v>
      </c>
    </row>
    <row r="72" spans="1:14" ht="60" x14ac:dyDescent="0.25">
      <c r="A72" s="48" t="s">
        <v>57</v>
      </c>
      <c r="B72" s="219" t="s">
        <v>345</v>
      </c>
      <c r="C72" s="6" t="s">
        <v>17</v>
      </c>
      <c r="D72" s="4" t="s">
        <v>10</v>
      </c>
      <c r="E72" s="7">
        <f>'M. Calculo '!Q207</f>
        <v>887.65</v>
      </c>
      <c r="F72" s="8">
        <v>78.52</v>
      </c>
      <c r="G72" s="9">
        <v>100.67</v>
      </c>
      <c r="H72" s="9">
        <f t="shared" si="24"/>
        <v>69698.28</v>
      </c>
      <c r="I72" s="49">
        <f>ROUND(E72*G72,2)</f>
        <v>89359.73</v>
      </c>
      <c r="J72" s="203">
        <v>78.52</v>
      </c>
      <c r="K72" s="130">
        <f t="shared" ref="K72:K75" si="31">J72*1.2821</f>
        <v>100.670492</v>
      </c>
      <c r="L72" s="130">
        <f t="shared" ref="L72:L75" si="32">G72-K72</f>
        <v>-4.9199999999416377E-4</v>
      </c>
    </row>
    <row r="73" spans="1:14" ht="45" x14ac:dyDescent="0.25">
      <c r="A73" s="48" t="s">
        <v>58</v>
      </c>
      <c r="B73" s="219" t="s">
        <v>346</v>
      </c>
      <c r="C73" s="6" t="s">
        <v>28</v>
      </c>
      <c r="D73" s="4" t="s">
        <v>23</v>
      </c>
      <c r="E73" s="7">
        <f>'M. Calculo '!Q210</f>
        <v>58.1</v>
      </c>
      <c r="F73" s="8">
        <v>40.729999999999997</v>
      </c>
      <c r="G73" s="9">
        <v>52.22</v>
      </c>
      <c r="H73" s="9">
        <f t="shared" si="24"/>
        <v>2366.41</v>
      </c>
      <c r="I73" s="49">
        <f t="shared" si="29"/>
        <v>3033.98</v>
      </c>
      <c r="J73" s="203">
        <v>40.729999999999997</v>
      </c>
      <c r="K73" s="130">
        <f t="shared" si="31"/>
        <v>52.219932999999997</v>
      </c>
      <c r="L73" s="130">
        <f t="shared" si="32"/>
        <v>6.7000000001371518E-5</v>
      </c>
    </row>
    <row r="74" spans="1:14" ht="60" x14ac:dyDescent="0.25">
      <c r="A74" s="48" t="s">
        <v>81</v>
      </c>
      <c r="B74" s="219" t="s">
        <v>347</v>
      </c>
      <c r="C74" s="6" t="s">
        <v>22</v>
      </c>
      <c r="D74" s="4" t="s">
        <v>23</v>
      </c>
      <c r="E74" s="7">
        <f>'M. Calculo '!Q213</f>
        <v>19.37</v>
      </c>
      <c r="F74" s="8">
        <v>512.58000000000004</v>
      </c>
      <c r="G74" s="9">
        <v>657.18</v>
      </c>
      <c r="H74" s="9">
        <f t="shared" si="24"/>
        <v>9928.67</v>
      </c>
      <c r="I74" s="49">
        <f t="shared" si="29"/>
        <v>12729.58</v>
      </c>
      <c r="J74" s="203">
        <v>512.58000000000004</v>
      </c>
      <c r="K74" s="130">
        <f t="shared" si="31"/>
        <v>657.17881800000009</v>
      </c>
      <c r="L74" s="130">
        <f t="shared" si="32"/>
        <v>1.1819999998579078E-3</v>
      </c>
    </row>
    <row r="75" spans="1:14" ht="60" x14ac:dyDescent="0.25">
      <c r="A75" s="48" t="s">
        <v>107</v>
      </c>
      <c r="B75" s="149" t="s">
        <v>273</v>
      </c>
      <c r="C75" s="150" t="s">
        <v>274</v>
      </c>
      <c r="D75" s="221" t="s">
        <v>10</v>
      </c>
      <c r="E75" s="137">
        <f>'M. Calculo '!Q216</f>
        <v>161.38999999999999</v>
      </c>
      <c r="F75" s="152">
        <v>84.1</v>
      </c>
      <c r="G75" s="210">
        <v>107.82</v>
      </c>
      <c r="H75" s="9">
        <f t="shared" si="24"/>
        <v>13572.9</v>
      </c>
      <c r="I75" s="49">
        <f t="shared" si="29"/>
        <v>17401.07</v>
      </c>
      <c r="J75" s="203">
        <v>84.1</v>
      </c>
      <c r="K75" s="130">
        <f t="shared" si="31"/>
        <v>107.82460999999999</v>
      </c>
      <c r="L75" s="130">
        <f t="shared" si="32"/>
        <v>-4.6099999999995589E-3</v>
      </c>
    </row>
    <row r="76" spans="1:14" ht="45" x14ac:dyDescent="0.25">
      <c r="A76" s="48" t="s">
        <v>283</v>
      </c>
      <c r="B76" s="149" t="s">
        <v>133</v>
      </c>
      <c r="C76" s="6" t="s">
        <v>73</v>
      </c>
      <c r="D76" s="4" t="s">
        <v>75</v>
      </c>
      <c r="E76" s="7">
        <v>20</v>
      </c>
      <c r="F76" s="152">
        <v>65.02</v>
      </c>
      <c r="G76" s="9">
        <v>83.36</v>
      </c>
      <c r="H76" s="9">
        <f t="shared" si="24"/>
        <v>1300.4000000000001</v>
      </c>
      <c r="I76" s="49">
        <f t="shared" si="29"/>
        <v>1667.2</v>
      </c>
      <c r="J76" s="203">
        <v>65.02</v>
      </c>
      <c r="K76" s="130">
        <f t="shared" ref="K76:K112" si="33">J76*1.2821</f>
        <v>83.362141999999992</v>
      </c>
      <c r="L76" s="130">
        <f t="shared" ref="L76" si="34">G76-K76</f>
        <v>-2.1419999999920947E-3</v>
      </c>
    </row>
    <row r="77" spans="1:14" x14ac:dyDescent="0.25">
      <c r="A77" s="50">
        <v>10</v>
      </c>
      <c r="B77" s="246" t="s">
        <v>250</v>
      </c>
      <c r="C77" s="246"/>
      <c r="D77" s="246"/>
      <c r="E77" s="246"/>
      <c r="F77" s="246"/>
      <c r="G77" s="246"/>
      <c r="H77" s="13">
        <f>SUM(H78:H85)</f>
        <v>121491.06</v>
      </c>
      <c r="I77" s="51">
        <f>SUM(I78:I85)</f>
        <v>155767.62000000002</v>
      </c>
      <c r="J77" s="205">
        <f>ROUND(H77*1.2821,2)</f>
        <v>155763.69</v>
      </c>
      <c r="K77" s="205">
        <f>I77-J77</f>
        <v>3.9300000000221189</v>
      </c>
      <c r="L77" s="130"/>
    </row>
    <row r="78" spans="1:14" ht="45" x14ac:dyDescent="0.25">
      <c r="A78" s="48" t="s">
        <v>59</v>
      </c>
      <c r="B78" s="219" t="s">
        <v>344</v>
      </c>
      <c r="C78" s="220" t="s">
        <v>312</v>
      </c>
      <c r="D78" s="4" t="s">
        <v>10</v>
      </c>
      <c r="E78" s="7">
        <f>'M. Calculo '!Q225</f>
        <v>1049.9100000000001</v>
      </c>
      <c r="F78" s="8">
        <v>1.65</v>
      </c>
      <c r="G78" s="9">
        <v>2.12</v>
      </c>
      <c r="H78" s="9">
        <f t="shared" si="24"/>
        <v>1732.35</v>
      </c>
      <c r="I78" s="49">
        <f t="shared" ref="I78:I85" si="35">ROUND(E78*G78,2)</f>
        <v>2225.81</v>
      </c>
      <c r="J78" s="203">
        <v>1.65</v>
      </c>
      <c r="K78" s="130">
        <f t="shared" si="33"/>
        <v>2.1154649999999999</v>
      </c>
      <c r="L78" s="130">
        <f t="shared" ref="L78:L80" si="36">G78-K78</f>
        <v>4.5350000000001778E-3</v>
      </c>
    </row>
    <row r="79" spans="1:14" ht="75" x14ac:dyDescent="0.25">
      <c r="A79" s="48" t="s">
        <v>60</v>
      </c>
      <c r="B79" s="219" t="s">
        <v>302</v>
      </c>
      <c r="C79" s="220" t="s">
        <v>301</v>
      </c>
      <c r="D79" s="221" t="s">
        <v>18</v>
      </c>
      <c r="E79" s="7">
        <f>'M. Calculo '!Q228</f>
        <v>338.68</v>
      </c>
      <c r="F79" s="8">
        <v>25.5</v>
      </c>
      <c r="G79" s="9">
        <v>32.69</v>
      </c>
      <c r="H79" s="9">
        <f t="shared" si="24"/>
        <v>8636.34</v>
      </c>
      <c r="I79" s="49">
        <f t="shared" si="35"/>
        <v>11071.45</v>
      </c>
      <c r="J79" s="203">
        <v>25.5</v>
      </c>
      <c r="K79" s="130">
        <f t="shared" si="33"/>
        <v>32.693550000000002</v>
      </c>
      <c r="L79" s="130">
        <f t="shared" si="36"/>
        <v>-3.5500000000041609E-3</v>
      </c>
    </row>
    <row r="80" spans="1:14" ht="105" x14ac:dyDescent="0.25">
      <c r="A80" s="48" t="s">
        <v>61</v>
      </c>
      <c r="B80" s="5" t="s">
        <v>255</v>
      </c>
      <c r="C80" s="6" t="s">
        <v>84</v>
      </c>
      <c r="D80" s="4" t="s">
        <v>18</v>
      </c>
      <c r="E80" s="7">
        <f>'M. Calculo '!Q231</f>
        <v>338.68</v>
      </c>
      <c r="F80" s="8">
        <v>28.2</v>
      </c>
      <c r="G80" s="9">
        <v>36.159999999999997</v>
      </c>
      <c r="H80" s="9">
        <f t="shared" si="24"/>
        <v>9550.7800000000007</v>
      </c>
      <c r="I80" s="49">
        <f t="shared" si="35"/>
        <v>12246.67</v>
      </c>
      <c r="J80" s="203">
        <v>28.2</v>
      </c>
      <c r="K80" s="130">
        <f t="shared" si="33"/>
        <v>36.15522</v>
      </c>
      <c r="L80" s="130">
        <f t="shared" si="36"/>
        <v>4.7799999999966758E-3</v>
      </c>
      <c r="N80" s="239">
        <f>E80*0.25</f>
        <v>84.67</v>
      </c>
    </row>
    <row r="81" spans="1:14" ht="60" x14ac:dyDescent="0.25">
      <c r="A81" s="48" t="s">
        <v>62</v>
      </c>
      <c r="B81" s="219" t="s">
        <v>345</v>
      </c>
      <c r="C81" s="6" t="s">
        <v>17</v>
      </c>
      <c r="D81" s="4" t="s">
        <v>10</v>
      </c>
      <c r="E81" s="7">
        <f>'M. Calculo '!Q234</f>
        <v>931.37</v>
      </c>
      <c r="F81" s="8">
        <v>78.52</v>
      </c>
      <c r="G81" s="9">
        <v>100.67</v>
      </c>
      <c r="H81" s="9">
        <f t="shared" si="24"/>
        <v>73131.17</v>
      </c>
      <c r="I81" s="49">
        <f>ROUND(E81*G81,2)</f>
        <v>93761.02</v>
      </c>
      <c r="J81" s="203">
        <v>78.52</v>
      </c>
      <c r="K81" s="130">
        <f t="shared" si="33"/>
        <v>100.670492</v>
      </c>
      <c r="L81" s="130">
        <f t="shared" ref="L81:L84" si="37">G81-K81</f>
        <v>-4.9199999999416377E-4</v>
      </c>
    </row>
    <row r="82" spans="1:14" ht="45" x14ac:dyDescent="0.25">
      <c r="A82" s="48" t="s">
        <v>63</v>
      </c>
      <c r="B82" s="219" t="s">
        <v>346</v>
      </c>
      <c r="C82" s="6" t="s">
        <v>28</v>
      </c>
      <c r="D82" s="4" t="s">
        <v>23</v>
      </c>
      <c r="E82" s="7">
        <f>'M. Calculo '!Q237</f>
        <v>60.96</v>
      </c>
      <c r="F82" s="8">
        <v>40.729999999999997</v>
      </c>
      <c r="G82" s="9">
        <v>52.22</v>
      </c>
      <c r="H82" s="9">
        <f t="shared" si="24"/>
        <v>2482.9</v>
      </c>
      <c r="I82" s="49">
        <f t="shared" si="35"/>
        <v>3183.33</v>
      </c>
      <c r="J82" s="203">
        <v>40.729999999999997</v>
      </c>
      <c r="K82" s="130">
        <f t="shared" si="33"/>
        <v>52.219932999999997</v>
      </c>
      <c r="L82" s="130">
        <f t="shared" si="37"/>
        <v>6.7000000001371518E-5</v>
      </c>
    </row>
    <row r="83" spans="1:14" ht="60" x14ac:dyDescent="0.25">
      <c r="A83" s="48" t="s">
        <v>82</v>
      </c>
      <c r="B83" s="219" t="s">
        <v>347</v>
      </c>
      <c r="C83" s="6" t="s">
        <v>22</v>
      </c>
      <c r="D83" s="4" t="s">
        <v>23</v>
      </c>
      <c r="E83" s="7">
        <f>'M. Calculo '!Q240</f>
        <v>20.32</v>
      </c>
      <c r="F83" s="8">
        <v>512.58000000000004</v>
      </c>
      <c r="G83" s="9">
        <v>657.18</v>
      </c>
      <c r="H83" s="9">
        <f t="shared" si="24"/>
        <v>10415.629999999999</v>
      </c>
      <c r="I83" s="49">
        <f t="shared" si="35"/>
        <v>13353.9</v>
      </c>
      <c r="J83" s="203">
        <v>512.58000000000004</v>
      </c>
      <c r="K83" s="130">
        <f t="shared" si="33"/>
        <v>657.17881800000009</v>
      </c>
      <c r="L83" s="130">
        <f t="shared" si="37"/>
        <v>1.1819999998579078E-3</v>
      </c>
    </row>
    <row r="84" spans="1:14" ht="60" x14ac:dyDescent="0.25">
      <c r="A84" s="48" t="s">
        <v>108</v>
      </c>
      <c r="B84" s="149" t="s">
        <v>273</v>
      </c>
      <c r="C84" s="150" t="s">
        <v>274</v>
      </c>
      <c r="D84" s="221" t="s">
        <v>10</v>
      </c>
      <c r="E84" s="137">
        <f>'M. Calculo '!Q243</f>
        <v>169.34</v>
      </c>
      <c r="F84" s="152">
        <v>84.1</v>
      </c>
      <c r="G84" s="210">
        <v>107.82</v>
      </c>
      <c r="H84" s="9">
        <f t="shared" si="24"/>
        <v>14241.49</v>
      </c>
      <c r="I84" s="49">
        <f t="shared" si="35"/>
        <v>18258.240000000002</v>
      </c>
      <c r="J84" s="203">
        <v>84.1</v>
      </c>
      <c r="K84" s="130">
        <f t="shared" si="33"/>
        <v>107.82460999999999</v>
      </c>
      <c r="L84" s="130">
        <f t="shared" si="37"/>
        <v>-4.6099999999995589E-3</v>
      </c>
    </row>
    <row r="85" spans="1:14" ht="45" x14ac:dyDescent="0.25">
      <c r="A85" s="48" t="s">
        <v>284</v>
      </c>
      <c r="B85" s="149" t="s">
        <v>133</v>
      </c>
      <c r="C85" s="6" t="s">
        <v>73</v>
      </c>
      <c r="D85" s="4" t="s">
        <v>75</v>
      </c>
      <c r="E85" s="7">
        <v>20</v>
      </c>
      <c r="F85" s="152">
        <v>65.02</v>
      </c>
      <c r="G85" s="9">
        <v>83.36</v>
      </c>
      <c r="H85" s="9">
        <f t="shared" si="24"/>
        <v>1300.4000000000001</v>
      </c>
      <c r="I85" s="49">
        <f t="shared" si="35"/>
        <v>1667.2</v>
      </c>
      <c r="J85" s="203">
        <v>65.02</v>
      </c>
      <c r="K85" s="130">
        <f t="shared" si="33"/>
        <v>83.362141999999992</v>
      </c>
      <c r="L85" s="130">
        <f t="shared" ref="L85" si="38">G85-K85</f>
        <v>-2.1419999999920947E-3</v>
      </c>
    </row>
    <row r="86" spans="1:14" x14ac:dyDescent="0.25">
      <c r="A86" s="50">
        <v>11</v>
      </c>
      <c r="B86" s="245" t="s">
        <v>173</v>
      </c>
      <c r="C86" s="246"/>
      <c r="D86" s="246"/>
      <c r="E86" s="246"/>
      <c r="F86" s="246"/>
      <c r="G86" s="246"/>
      <c r="H86" s="13">
        <f>SUM(H87:H94)</f>
        <v>121744.95</v>
      </c>
      <c r="I86" s="51">
        <f>SUM(I87:I94)</f>
        <v>156093.12</v>
      </c>
      <c r="J86" s="205">
        <f>ROUND(H86*1.2821,2)</f>
        <v>156089.20000000001</v>
      </c>
      <c r="K86" s="205">
        <f>I86-J86</f>
        <v>3.9199999999837019</v>
      </c>
      <c r="L86" s="130"/>
    </row>
    <row r="87" spans="1:14" ht="45" x14ac:dyDescent="0.25">
      <c r="A87" s="48" t="s">
        <v>64</v>
      </c>
      <c r="B87" s="219" t="s">
        <v>344</v>
      </c>
      <c r="C87" s="220" t="s">
        <v>312</v>
      </c>
      <c r="D87" s="4" t="s">
        <v>10</v>
      </c>
      <c r="E87" s="137">
        <f>'M. Calculo '!Q252</f>
        <v>1052.1400000000001</v>
      </c>
      <c r="F87" s="8">
        <v>1.65</v>
      </c>
      <c r="G87" s="9">
        <v>2.12</v>
      </c>
      <c r="H87" s="9">
        <f t="shared" si="24"/>
        <v>1736.03</v>
      </c>
      <c r="I87" s="49">
        <f t="shared" ref="I87:I94" si="39">ROUND(E87*G87,2)</f>
        <v>2230.54</v>
      </c>
      <c r="J87" s="203">
        <v>1.65</v>
      </c>
      <c r="K87" s="130">
        <f t="shared" si="33"/>
        <v>2.1154649999999999</v>
      </c>
      <c r="L87" s="130">
        <f t="shared" ref="L87:L89" si="40">G87-K87</f>
        <v>4.5350000000001778E-3</v>
      </c>
    </row>
    <row r="88" spans="1:14" ht="75" x14ac:dyDescent="0.25">
      <c r="A88" s="48" t="s">
        <v>65</v>
      </c>
      <c r="B88" s="219" t="s">
        <v>302</v>
      </c>
      <c r="C88" s="220" t="s">
        <v>301</v>
      </c>
      <c r="D88" s="221" t="s">
        <v>18</v>
      </c>
      <c r="E88" s="7">
        <f>'M. Calculo '!Q255</f>
        <v>339.4</v>
      </c>
      <c r="F88" s="8">
        <v>25.5</v>
      </c>
      <c r="G88" s="9">
        <v>32.69</v>
      </c>
      <c r="H88" s="9">
        <f t="shared" si="24"/>
        <v>8654.7000000000007</v>
      </c>
      <c r="I88" s="49">
        <f t="shared" si="39"/>
        <v>11094.99</v>
      </c>
      <c r="J88" s="203">
        <v>25.5</v>
      </c>
      <c r="K88" s="130">
        <f t="shared" si="33"/>
        <v>32.693550000000002</v>
      </c>
      <c r="L88" s="130">
        <f t="shared" si="40"/>
        <v>-3.5500000000041609E-3</v>
      </c>
    </row>
    <row r="89" spans="1:14" ht="105" x14ac:dyDescent="0.25">
      <c r="A89" s="48" t="s">
        <v>66</v>
      </c>
      <c r="B89" s="5" t="s">
        <v>255</v>
      </c>
      <c r="C89" s="6" t="s">
        <v>84</v>
      </c>
      <c r="D89" s="4" t="s">
        <v>18</v>
      </c>
      <c r="E89" s="7">
        <f>'M. Calculo '!Q258</f>
        <v>339.4</v>
      </c>
      <c r="F89" s="8">
        <v>28.2</v>
      </c>
      <c r="G89" s="9">
        <v>36.159999999999997</v>
      </c>
      <c r="H89" s="9">
        <f t="shared" si="24"/>
        <v>9571.08</v>
      </c>
      <c r="I89" s="49">
        <f t="shared" si="39"/>
        <v>12272.7</v>
      </c>
      <c r="J89" s="203">
        <v>28.2</v>
      </c>
      <c r="K89" s="130">
        <f t="shared" si="33"/>
        <v>36.15522</v>
      </c>
      <c r="L89" s="130">
        <f t="shared" si="40"/>
        <v>4.7799999999966758E-3</v>
      </c>
      <c r="N89" s="239">
        <f>E89*0.25</f>
        <v>84.85</v>
      </c>
    </row>
    <row r="90" spans="1:14" ht="60" x14ac:dyDescent="0.25">
      <c r="A90" s="48" t="s">
        <v>67</v>
      </c>
      <c r="B90" s="219" t="s">
        <v>345</v>
      </c>
      <c r="C90" s="6" t="s">
        <v>17</v>
      </c>
      <c r="D90" s="4" t="s">
        <v>10</v>
      </c>
      <c r="E90" s="7">
        <f>'M. Calculo '!Q262</f>
        <v>933.35</v>
      </c>
      <c r="F90" s="8">
        <v>78.52</v>
      </c>
      <c r="G90" s="9">
        <v>100.67</v>
      </c>
      <c r="H90" s="9">
        <f t="shared" si="24"/>
        <v>73286.64</v>
      </c>
      <c r="I90" s="49">
        <f t="shared" si="39"/>
        <v>93960.34</v>
      </c>
      <c r="J90" s="203">
        <v>78.52</v>
      </c>
      <c r="K90" s="130">
        <f t="shared" si="33"/>
        <v>100.670492</v>
      </c>
      <c r="L90" s="130">
        <f t="shared" ref="L90:L93" si="41">G90-K90</f>
        <v>-4.9199999999416377E-4</v>
      </c>
    </row>
    <row r="91" spans="1:14" ht="45" x14ac:dyDescent="0.25">
      <c r="A91" s="48" t="s">
        <v>68</v>
      </c>
      <c r="B91" s="219" t="s">
        <v>346</v>
      </c>
      <c r="C91" s="6" t="s">
        <v>28</v>
      </c>
      <c r="D91" s="4" t="s">
        <v>23</v>
      </c>
      <c r="E91" s="7">
        <f>'M. Calculo '!Q265</f>
        <v>61.09</v>
      </c>
      <c r="F91" s="8">
        <v>40.729999999999997</v>
      </c>
      <c r="G91" s="9">
        <v>52.22</v>
      </c>
      <c r="H91" s="9">
        <f t="shared" si="24"/>
        <v>2488.1999999999998</v>
      </c>
      <c r="I91" s="49">
        <f t="shared" si="39"/>
        <v>3190.12</v>
      </c>
      <c r="J91" s="203">
        <v>40.729999999999997</v>
      </c>
      <c r="K91" s="130">
        <f t="shared" si="33"/>
        <v>52.219932999999997</v>
      </c>
      <c r="L91" s="130">
        <f t="shared" si="41"/>
        <v>6.7000000001371518E-5</v>
      </c>
    </row>
    <row r="92" spans="1:14" ht="60" x14ac:dyDescent="0.25">
      <c r="A92" s="48" t="s">
        <v>83</v>
      </c>
      <c r="B92" s="219" t="s">
        <v>347</v>
      </c>
      <c r="C92" s="6" t="s">
        <v>22</v>
      </c>
      <c r="D92" s="4" t="s">
        <v>23</v>
      </c>
      <c r="E92" s="7">
        <f>'M. Calculo '!Q268</f>
        <v>20.36</v>
      </c>
      <c r="F92" s="8">
        <v>512.58000000000004</v>
      </c>
      <c r="G92" s="9">
        <v>657.18</v>
      </c>
      <c r="H92" s="9">
        <f t="shared" si="24"/>
        <v>10436.129999999999</v>
      </c>
      <c r="I92" s="49">
        <f t="shared" si="39"/>
        <v>13380.18</v>
      </c>
      <c r="J92" s="203">
        <v>512.58000000000004</v>
      </c>
      <c r="K92" s="130">
        <f t="shared" si="33"/>
        <v>657.17881800000009</v>
      </c>
      <c r="L92" s="130">
        <f t="shared" si="41"/>
        <v>1.1819999998579078E-3</v>
      </c>
    </row>
    <row r="93" spans="1:14" ht="60" x14ac:dyDescent="0.25">
      <c r="A93" s="48" t="s">
        <v>123</v>
      </c>
      <c r="B93" s="149" t="s">
        <v>273</v>
      </c>
      <c r="C93" s="150" t="s">
        <v>274</v>
      </c>
      <c r="D93" s="221" t="s">
        <v>10</v>
      </c>
      <c r="E93" s="137">
        <f>'M. Calculo '!Q271</f>
        <v>169.7</v>
      </c>
      <c r="F93" s="152">
        <v>84.1</v>
      </c>
      <c r="G93" s="210">
        <v>107.82</v>
      </c>
      <c r="H93" s="9">
        <f t="shared" si="24"/>
        <v>14271.77</v>
      </c>
      <c r="I93" s="49">
        <f t="shared" si="39"/>
        <v>18297.05</v>
      </c>
      <c r="J93" s="203">
        <v>84.1</v>
      </c>
      <c r="K93" s="130">
        <f t="shared" si="33"/>
        <v>107.82460999999999</v>
      </c>
      <c r="L93" s="130">
        <f t="shared" si="41"/>
        <v>-4.6099999999995589E-3</v>
      </c>
    </row>
    <row r="94" spans="1:14" ht="45" x14ac:dyDescent="0.25">
      <c r="A94" s="48" t="s">
        <v>285</v>
      </c>
      <c r="B94" s="149" t="s">
        <v>133</v>
      </c>
      <c r="C94" s="6" t="s">
        <v>73</v>
      </c>
      <c r="D94" s="4" t="s">
        <v>75</v>
      </c>
      <c r="E94" s="7">
        <v>20</v>
      </c>
      <c r="F94" s="152">
        <v>65.02</v>
      </c>
      <c r="G94" s="9">
        <v>83.36</v>
      </c>
      <c r="H94" s="9">
        <f t="shared" si="24"/>
        <v>1300.4000000000001</v>
      </c>
      <c r="I94" s="49">
        <f t="shared" si="39"/>
        <v>1667.2</v>
      </c>
      <c r="J94" s="203">
        <v>65.02</v>
      </c>
      <c r="K94" s="130">
        <f t="shared" si="33"/>
        <v>83.362141999999992</v>
      </c>
      <c r="L94" s="130">
        <f t="shared" ref="L94" si="42">G94-K94</f>
        <v>-2.1419999999920947E-3</v>
      </c>
    </row>
    <row r="95" spans="1:14" x14ac:dyDescent="0.25">
      <c r="A95" s="50">
        <v>12</v>
      </c>
      <c r="B95" s="245" t="s">
        <v>251</v>
      </c>
      <c r="C95" s="246"/>
      <c r="D95" s="246"/>
      <c r="E95" s="246"/>
      <c r="F95" s="246"/>
      <c r="G95" s="246"/>
      <c r="H95" s="13">
        <f>SUM(H96:H103)</f>
        <v>65660.639999999999</v>
      </c>
      <c r="I95" s="51">
        <f>SUM(I96:I103)</f>
        <v>84185.61</v>
      </c>
      <c r="J95" s="205">
        <f>ROUND(H95*1.2821,2)</f>
        <v>84183.51</v>
      </c>
      <c r="K95" s="205">
        <f>I95-J95</f>
        <v>2.1000000000058208</v>
      </c>
      <c r="L95" s="130"/>
    </row>
    <row r="96" spans="1:14" ht="45" x14ac:dyDescent="0.25">
      <c r="A96" s="48" t="s">
        <v>178</v>
      </c>
      <c r="B96" s="219" t="s">
        <v>344</v>
      </c>
      <c r="C96" s="220" t="s">
        <v>312</v>
      </c>
      <c r="D96" s="4" t="s">
        <v>10</v>
      </c>
      <c r="E96" s="7">
        <f>'M. Calculo '!Q280</f>
        <v>562.22</v>
      </c>
      <c r="F96" s="8">
        <v>1.65</v>
      </c>
      <c r="G96" s="9">
        <v>2.12</v>
      </c>
      <c r="H96" s="9">
        <f t="shared" si="24"/>
        <v>927.66</v>
      </c>
      <c r="I96" s="49">
        <f t="shared" ref="I96:I103" si="43">ROUND(E96*G96,2)</f>
        <v>1191.9100000000001</v>
      </c>
      <c r="J96" s="203">
        <v>1.65</v>
      </c>
      <c r="K96" s="130">
        <f t="shared" si="33"/>
        <v>2.1154649999999999</v>
      </c>
      <c r="L96" s="130">
        <f t="shared" ref="L96:L98" si="44">G96-K96</f>
        <v>4.5350000000001778E-3</v>
      </c>
    </row>
    <row r="97" spans="1:14" ht="75" x14ac:dyDescent="0.25">
      <c r="A97" s="48" t="s">
        <v>179</v>
      </c>
      <c r="B97" s="219" t="s">
        <v>302</v>
      </c>
      <c r="C97" s="220" t="s">
        <v>301</v>
      </c>
      <c r="D97" s="221" t="s">
        <v>18</v>
      </c>
      <c r="E97" s="7">
        <f>'M. Calculo '!Q283</f>
        <v>181.36</v>
      </c>
      <c r="F97" s="8">
        <v>25.5</v>
      </c>
      <c r="G97" s="9">
        <v>32.69</v>
      </c>
      <c r="H97" s="9">
        <f t="shared" si="24"/>
        <v>4624.68</v>
      </c>
      <c r="I97" s="49">
        <f t="shared" si="43"/>
        <v>5928.66</v>
      </c>
      <c r="J97" s="203">
        <v>25.5</v>
      </c>
      <c r="K97" s="130">
        <f t="shared" si="33"/>
        <v>32.693550000000002</v>
      </c>
      <c r="L97" s="130">
        <f t="shared" si="44"/>
        <v>-3.5500000000041609E-3</v>
      </c>
    </row>
    <row r="98" spans="1:14" ht="105" x14ac:dyDescent="0.25">
      <c r="A98" s="48" t="s">
        <v>180</v>
      </c>
      <c r="B98" s="5" t="s">
        <v>255</v>
      </c>
      <c r="C98" s="6" t="s">
        <v>84</v>
      </c>
      <c r="D98" s="4" t="s">
        <v>18</v>
      </c>
      <c r="E98" s="7">
        <f>'M. Calculo '!Q286</f>
        <v>181.36</v>
      </c>
      <c r="F98" s="8">
        <v>28.2</v>
      </c>
      <c r="G98" s="9">
        <v>36.159999999999997</v>
      </c>
      <c r="H98" s="9">
        <f t="shared" si="24"/>
        <v>5114.3500000000004</v>
      </c>
      <c r="I98" s="49">
        <f t="shared" si="43"/>
        <v>6557.98</v>
      </c>
      <c r="J98" s="203">
        <v>28.2</v>
      </c>
      <c r="K98" s="130">
        <f t="shared" si="33"/>
        <v>36.15522</v>
      </c>
      <c r="L98" s="130">
        <f t="shared" si="44"/>
        <v>4.7799999999966758E-3</v>
      </c>
      <c r="N98" s="239">
        <f>E98*0.25</f>
        <v>45.34</v>
      </c>
    </row>
    <row r="99" spans="1:14" ht="60" x14ac:dyDescent="0.25">
      <c r="A99" s="48" t="s">
        <v>181</v>
      </c>
      <c r="B99" s="219" t="s">
        <v>345</v>
      </c>
      <c r="C99" s="6" t="s">
        <v>17</v>
      </c>
      <c r="D99" s="4" t="s">
        <v>10</v>
      </c>
      <c r="E99" s="7">
        <f>'M. Calculo '!Q289</f>
        <v>498.74</v>
      </c>
      <c r="F99" s="8">
        <v>78.52</v>
      </c>
      <c r="G99" s="9">
        <v>100.67</v>
      </c>
      <c r="H99" s="9">
        <f t="shared" si="24"/>
        <v>39161.06</v>
      </c>
      <c r="I99" s="49">
        <f>ROUND(E99*G99,2)</f>
        <v>50208.160000000003</v>
      </c>
      <c r="J99" s="203">
        <v>78.52</v>
      </c>
      <c r="K99" s="130">
        <f t="shared" si="33"/>
        <v>100.670492</v>
      </c>
      <c r="L99" s="130">
        <f t="shared" ref="L99:L102" si="45">G99-K99</f>
        <v>-4.9199999999416377E-4</v>
      </c>
    </row>
    <row r="100" spans="1:14" ht="45" x14ac:dyDescent="0.25">
      <c r="A100" s="48" t="s">
        <v>182</v>
      </c>
      <c r="B100" s="219" t="s">
        <v>346</v>
      </c>
      <c r="C100" s="6" t="s">
        <v>28</v>
      </c>
      <c r="D100" s="4" t="s">
        <v>23</v>
      </c>
      <c r="E100" s="7">
        <f>'M. Calculo '!Q292</f>
        <v>32.64</v>
      </c>
      <c r="F100" s="8">
        <v>40.729999999999997</v>
      </c>
      <c r="G100" s="9">
        <v>52.22</v>
      </c>
      <c r="H100" s="9">
        <f t="shared" si="24"/>
        <v>1329.43</v>
      </c>
      <c r="I100" s="49">
        <f t="shared" si="43"/>
        <v>1704.46</v>
      </c>
      <c r="J100" s="203">
        <v>40.729999999999997</v>
      </c>
      <c r="K100" s="130">
        <f t="shared" si="33"/>
        <v>52.219932999999997</v>
      </c>
      <c r="L100" s="130">
        <f t="shared" si="45"/>
        <v>6.7000000001371518E-5</v>
      </c>
    </row>
    <row r="101" spans="1:14" ht="60" x14ac:dyDescent="0.25">
      <c r="A101" s="48" t="s">
        <v>183</v>
      </c>
      <c r="B101" s="219" t="s">
        <v>347</v>
      </c>
      <c r="C101" s="6" t="s">
        <v>22</v>
      </c>
      <c r="D101" s="4" t="s">
        <v>23</v>
      </c>
      <c r="E101" s="7">
        <f>'M. Calculo '!Q295</f>
        <v>10.88</v>
      </c>
      <c r="F101" s="8">
        <v>512.58000000000004</v>
      </c>
      <c r="G101" s="9">
        <v>657.18</v>
      </c>
      <c r="H101" s="9">
        <f t="shared" si="24"/>
        <v>5576.87</v>
      </c>
      <c r="I101" s="49">
        <f t="shared" si="43"/>
        <v>7150.12</v>
      </c>
      <c r="J101" s="203">
        <v>512.58000000000004</v>
      </c>
      <c r="K101" s="130">
        <f t="shared" si="33"/>
        <v>657.17881800000009</v>
      </c>
      <c r="L101" s="130">
        <f t="shared" si="45"/>
        <v>1.1819999998579078E-3</v>
      </c>
    </row>
    <row r="102" spans="1:14" ht="60" x14ac:dyDescent="0.25">
      <c r="A102" s="48" t="s">
        <v>215</v>
      </c>
      <c r="B102" s="149" t="s">
        <v>273</v>
      </c>
      <c r="C102" s="150" t="s">
        <v>274</v>
      </c>
      <c r="D102" s="221" t="s">
        <v>10</v>
      </c>
      <c r="E102" s="137">
        <f>'M. Calculo '!Q298</f>
        <v>90.68</v>
      </c>
      <c r="F102" s="152">
        <v>84.1</v>
      </c>
      <c r="G102" s="210">
        <v>107.82</v>
      </c>
      <c r="H102" s="9">
        <f t="shared" si="24"/>
        <v>7626.19</v>
      </c>
      <c r="I102" s="49">
        <f t="shared" si="43"/>
        <v>9777.1200000000008</v>
      </c>
      <c r="J102" s="203">
        <v>84.1</v>
      </c>
      <c r="K102" s="130">
        <f t="shared" si="33"/>
        <v>107.82460999999999</v>
      </c>
      <c r="L102" s="130">
        <f t="shared" si="45"/>
        <v>-4.6099999999995589E-3</v>
      </c>
    </row>
    <row r="103" spans="1:14" ht="45" x14ac:dyDescent="0.25">
      <c r="A103" s="48" t="s">
        <v>286</v>
      </c>
      <c r="B103" s="149" t="s">
        <v>133</v>
      </c>
      <c r="C103" s="6" t="s">
        <v>73</v>
      </c>
      <c r="D103" s="4" t="s">
        <v>75</v>
      </c>
      <c r="E103" s="7">
        <v>20</v>
      </c>
      <c r="F103" s="152">
        <v>65.02</v>
      </c>
      <c r="G103" s="9">
        <v>83.36</v>
      </c>
      <c r="H103" s="9">
        <f t="shared" si="24"/>
        <v>1300.4000000000001</v>
      </c>
      <c r="I103" s="49">
        <f t="shared" si="43"/>
        <v>1667.2</v>
      </c>
      <c r="J103" s="203">
        <v>65.02</v>
      </c>
      <c r="K103" s="130">
        <f t="shared" si="33"/>
        <v>83.362141999999992</v>
      </c>
      <c r="L103" s="130">
        <f t="shared" ref="L103" si="46">G103-K103</f>
        <v>-2.1419999999920947E-3</v>
      </c>
    </row>
    <row r="104" spans="1:14" x14ac:dyDescent="0.25">
      <c r="A104" s="50">
        <v>13</v>
      </c>
      <c r="B104" s="246" t="s">
        <v>174</v>
      </c>
      <c r="C104" s="246"/>
      <c r="D104" s="246"/>
      <c r="E104" s="246"/>
      <c r="F104" s="246"/>
      <c r="G104" s="246"/>
      <c r="H104" s="13">
        <f>SUM(H105:H112)</f>
        <v>133398.98000000001</v>
      </c>
      <c r="I104" s="51">
        <f>SUM(I105:I112)</f>
        <v>171035.15999999997</v>
      </c>
      <c r="J104" s="205">
        <f>ROUND(H104*1.2821,2)</f>
        <v>171030.83</v>
      </c>
      <c r="K104" s="205">
        <f>I104-J104</f>
        <v>4.3299999999871943</v>
      </c>
      <c r="L104" s="130"/>
    </row>
    <row r="105" spans="1:14" ht="45" x14ac:dyDescent="0.25">
      <c r="A105" s="48" t="s">
        <v>184</v>
      </c>
      <c r="B105" s="219" t="s">
        <v>344</v>
      </c>
      <c r="C105" s="220" t="s">
        <v>312</v>
      </c>
      <c r="D105" s="4" t="s">
        <v>10</v>
      </c>
      <c r="E105" s="7">
        <f>'M. Calculo '!Q307</f>
        <v>1153.94</v>
      </c>
      <c r="F105" s="8">
        <v>1.65</v>
      </c>
      <c r="G105" s="9">
        <v>2.12</v>
      </c>
      <c r="H105" s="9">
        <f t="shared" si="24"/>
        <v>1904</v>
      </c>
      <c r="I105" s="49">
        <f t="shared" ref="I105:I112" si="47">ROUND(E105*G105,2)</f>
        <v>2446.35</v>
      </c>
      <c r="J105" s="203">
        <v>1.65</v>
      </c>
      <c r="K105" s="130">
        <f t="shared" si="33"/>
        <v>2.1154649999999999</v>
      </c>
      <c r="L105" s="130">
        <f t="shared" ref="L105:L107" si="48">G105-K105</f>
        <v>4.5350000000001778E-3</v>
      </c>
    </row>
    <row r="106" spans="1:14" ht="75" x14ac:dyDescent="0.25">
      <c r="A106" s="48" t="s">
        <v>185</v>
      </c>
      <c r="B106" s="219" t="s">
        <v>302</v>
      </c>
      <c r="C106" s="220" t="s">
        <v>301</v>
      </c>
      <c r="D106" s="221" t="s">
        <v>18</v>
      </c>
      <c r="E106" s="7">
        <f>'M. Calculo '!Q310</f>
        <v>372.24</v>
      </c>
      <c r="F106" s="8">
        <v>25.5</v>
      </c>
      <c r="G106" s="9">
        <v>32.69</v>
      </c>
      <c r="H106" s="9">
        <f t="shared" si="24"/>
        <v>9492.1200000000008</v>
      </c>
      <c r="I106" s="49">
        <f t="shared" si="47"/>
        <v>12168.53</v>
      </c>
      <c r="J106" s="203">
        <v>25.5</v>
      </c>
      <c r="K106" s="130">
        <f t="shared" si="33"/>
        <v>32.693550000000002</v>
      </c>
      <c r="L106" s="130">
        <f t="shared" si="48"/>
        <v>-3.5500000000041609E-3</v>
      </c>
    </row>
    <row r="107" spans="1:14" ht="105" x14ac:dyDescent="0.25">
      <c r="A107" s="48" t="s">
        <v>186</v>
      </c>
      <c r="B107" s="5" t="s">
        <v>255</v>
      </c>
      <c r="C107" s="6" t="s">
        <v>84</v>
      </c>
      <c r="D107" s="4" t="s">
        <v>18</v>
      </c>
      <c r="E107" s="7">
        <f>'M. Calculo '!Q313</f>
        <v>372.24</v>
      </c>
      <c r="F107" s="8">
        <v>28.2</v>
      </c>
      <c r="G107" s="9">
        <v>36.159999999999997</v>
      </c>
      <c r="H107" s="9">
        <f t="shared" si="24"/>
        <v>10497.17</v>
      </c>
      <c r="I107" s="49">
        <f t="shared" si="47"/>
        <v>13460.2</v>
      </c>
      <c r="J107" s="203">
        <v>28.2</v>
      </c>
      <c r="K107" s="130">
        <f t="shared" si="33"/>
        <v>36.15522</v>
      </c>
      <c r="L107" s="130">
        <f t="shared" si="48"/>
        <v>4.7799999999966758E-3</v>
      </c>
      <c r="N107" s="239">
        <f>E107*0.25</f>
        <v>93.06</v>
      </c>
    </row>
    <row r="108" spans="1:14" ht="60" x14ac:dyDescent="0.25">
      <c r="A108" s="48" t="s">
        <v>187</v>
      </c>
      <c r="B108" s="219" t="s">
        <v>345</v>
      </c>
      <c r="C108" s="6" t="s">
        <v>17</v>
      </c>
      <c r="D108" s="4" t="s">
        <v>10</v>
      </c>
      <c r="E108" s="7">
        <f>'M. Calculo '!Q316</f>
        <v>1023.66</v>
      </c>
      <c r="F108" s="8">
        <v>78.52</v>
      </c>
      <c r="G108" s="9">
        <v>100.67</v>
      </c>
      <c r="H108" s="9">
        <f t="shared" si="24"/>
        <v>80377.78</v>
      </c>
      <c r="I108" s="49">
        <f>ROUND(E108*G108,2)</f>
        <v>103051.85</v>
      </c>
      <c r="J108" s="203">
        <v>78.52</v>
      </c>
      <c r="K108" s="130">
        <f t="shared" si="33"/>
        <v>100.670492</v>
      </c>
      <c r="L108" s="130">
        <f t="shared" ref="L108:L111" si="49">G108-K108</f>
        <v>-4.9199999999416377E-4</v>
      </c>
    </row>
    <row r="109" spans="1:14" ht="45" x14ac:dyDescent="0.25">
      <c r="A109" s="48" t="s">
        <v>188</v>
      </c>
      <c r="B109" s="219" t="s">
        <v>346</v>
      </c>
      <c r="C109" s="6" t="s">
        <v>28</v>
      </c>
      <c r="D109" s="4" t="s">
        <v>23</v>
      </c>
      <c r="E109" s="7">
        <f>'M. Calculo '!Q319</f>
        <v>67</v>
      </c>
      <c r="F109" s="8">
        <v>40.729999999999997</v>
      </c>
      <c r="G109" s="9">
        <v>52.22</v>
      </c>
      <c r="H109" s="9">
        <f t="shared" si="24"/>
        <v>2728.91</v>
      </c>
      <c r="I109" s="49">
        <f t="shared" si="47"/>
        <v>3498.74</v>
      </c>
      <c r="J109" s="203">
        <v>40.729999999999997</v>
      </c>
      <c r="K109" s="130">
        <f t="shared" si="33"/>
        <v>52.219932999999997</v>
      </c>
      <c r="L109" s="130">
        <f t="shared" si="49"/>
        <v>6.7000000001371518E-5</v>
      </c>
    </row>
    <row r="110" spans="1:14" ht="60" x14ac:dyDescent="0.25">
      <c r="A110" s="48" t="s">
        <v>189</v>
      </c>
      <c r="B110" s="219" t="s">
        <v>347</v>
      </c>
      <c r="C110" s="6" t="s">
        <v>22</v>
      </c>
      <c r="D110" s="4" t="s">
        <v>23</v>
      </c>
      <c r="E110" s="7">
        <f>'M. Calculo '!Q322</f>
        <v>22.33</v>
      </c>
      <c r="F110" s="8">
        <v>512.58000000000004</v>
      </c>
      <c r="G110" s="9">
        <v>657.18</v>
      </c>
      <c r="H110" s="9">
        <f t="shared" si="24"/>
        <v>11445.91</v>
      </c>
      <c r="I110" s="49">
        <f t="shared" si="47"/>
        <v>14674.83</v>
      </c>
      <c r="J110" s="203">
        <v>512.58000000000004</v>
      </c>
      <c r="K110" s="130">
        <f t="shared" si="33"/>
        <v>657.17881800000009</v>
      </c>
      <c r="L110" s="130">
        <f t="shared" si="49"/>
        <v>1.1819999998579078E-3</v>
      </c>
    </row>
    <row r="111" spans="1:14" ht="60" x14ac:dyDescent="0.25">
      <c r="A111" s="48" t="s">
        <v>216</v>
      </c>
      <c r="B111" s="149" t="s">
        <v>273</v>
      </c>
      <c r="C111" s="150" t="s">
        <v>274</v>
      </c>
      <c r="D111" s="221" t="s">
        <v>10</v>
      </c>
      <c r="E111" s="137">
        <f>'M. Calculo '!Q325</f>
        <v>186.12</v>
      </c>
      <c r="F111" s="152">
        <v>84.1</v>
      </c>
      <c r="G111" s="210">
        <v>107.82</v>
      </c>
      <c r="H111" s="9">
        <f t="shared" si="24"/>
        <v>15652.69</v>
      </c>
      <c r="I111" s="49">
        <f t="shared" si="47"/>
        <v>20067.46</v>
      </c>
      <c r="J111" s="203">
        <v>84.1</v>
      </c>
      <c r="K111" s="130">
        <f t="shared" si="33"/>
        <v>107.82460999999999</v>
      </c>
      <c r="L111" s="130">
        <f t="shared" si="49"/>
        <v>-4.6099999999995589E-3</v>
      </c>
    </row>
    <row r="112" spans="1:14" ht="45" x14ac:dyDescent="0.25">
      <c r="A112" s="48" t="s">
        <v>287</v>
      </c>
      <c r="B112" s="149" t="s">
        <v>133</v>
      </c>
      <c r="C112" s="6" t="s">
        <v>73</v>
      </c>
      <c r="D112" s="4" t="s">
        <v>75</v>
      </c>
      <c r="E112" s="7">
        <v>20</v>
      </c>
      <c r="F112" s="152">
        <v>65.02</v>
      </c>
      <c r="G112" s="9">
        <v>83.36</v>
      </c>
      <c r="H112" s="9">
        <f t="shared" si="24"/>
        <v>1300.4000000000001</v>
      </c>
      <c r="I112" s="49">
        <f t="shared" si="47"/>
        <v>1667.2</v>
      </c>
      <c r="J112" s="203">
        <v>65.02</v>
      </c>
      <c r="K112" s="130">
        <f t="shared" si="33"/>
        <v>83.362141999999992</v>
      </c>
      <c r="L112" s="130">
        <f t="shared" ref="L112" si="50">G112-K112</f>
        <v>-2.1419999999920947E-3</v>
      </c>
    </row>
    <row r="113" spans="1:14" x14ac:dyDescent="0.25">
      <c r="A113" s="50">
        <v>14</v>
      </c>
      <c r="B113" s="246" t="s">
        <v>175</v>
      </c>
      <c r="C113" s="246"/>
      <c r="D113" s="246"/>
      <c r="E113" s="246"/>
      <c r="F113" s="246"/>
      <c r="G113" s="246"/>
      <c r="H113" s="13">
        <f>SUM(H114:H121)</f>
        <v>122897.90999999999</v>
      </c>
      <c r="I113" s="51">
        <f>SUM(I114:I121)</f>
        <v>157571.36000000002</v>
      </c>
      <c r="J113" s="205">
        <f>ROUND(H113*1.2821,2)</f>
        <v>157567.41</v>
      </c>
      <c r="K113" s="205">
        <f>I113-J113</f>
        <v>3.9500000000116415</v>
      </c>
      <c r="L113" s="130"/>
    </row>
    <row r="114" spans="1:14" ht="45" x14ac:dyDescent="0.25">
      <c r="A114" s="48" t="s">
        <v>190</v>
      </c>
      <c r="B114" s="219" t="s">
        <v>344</v>
      </c>
      <c r="C114" s="220" t="s">
        <v>312</v>
      </c>
      <c r="D114" s="4" t="s">
        <v>10</v>
      </c>
      <c r="E114" s="7">
        <f>'M. Calculo '!Q334</f>
        <v>1062.18</v>
      </c>
      <c r="F114" s="8">
        <v>1.65</v>
      </c>
      <c r="G114" s="9">
        <v>2.12</v>
      </c>
      <c r="H114" s="9">
        <f t="shared" si="24"/>
        <v>1752.6</v>
      </c>
      <c r="I114" s="49">
        <f t="shared" ref="I114:I121" si="51">ROUND(E114*G114,2)</f>
        <v>2251.8200000000002</v>
      </c>
      <c r="J114" s="203">
        <v>1.65</v>
      </c>
      <c r="K114" s="130">
        <f t="shared" ref="K114:K121" si="52">J114*1.2821</f>
        <v>2.1154649999999999</v>
      </c>
      <c r="L114" s="130">
        <f t="shared" ref="L114:L116" si="53">G114-K114</f>
        <v>4.5350000000001778E-3</v>
      </c>
    </row>
    <row r="115" spans="1:14" ht="75" x14ac:dyDescent="0.25">
      <c r="A115" s="48" t="s">
        <v>191</v>
      </c>
      <c r="B115" s="219" t="s">
        <v>302</v>
      </c>
      <c r="C115" s="220" t="s">
        <v>301</v>
      </c>
      <c r="D115" s="221" t="s">
        <v>18</v>
      </c>
      <c r="E115" s="7">
        <f>'M. Calculo '!Q337</f>
        <v>342.64</v>
      </c>
      <c r="F115" s="8">
        <v>25.5</v>
      </c>
      <c r="G115" s="9">
        <v>32.69</v>
      </c>
      <c r="H115" s="9">
        <f t="shared" si="24"/>
        <v>8737.32</v>
      </c>
      <c r="I115" s="49">
        <f t="shared" si="51"/>
        <v>11200.9</v>
      </c>
      <c r="J115" s="203">
        <v>25.5</v>
      </c>
      <c r="K115" s="130">
        <f t="shared" si="52"/>
        <v>32.693550000000002</v>
      </c>
      <c r="L115" s="130">
        <f t="shared" si="53"/>
        <v>-3.5500000000041609E-3</v>
      </c>
    </row>
    <row r="116" spans="1:14" ht="105" x14ac:dyDescent="0.25">
      <c r="A116" s="48" t="s">
        <v>192</v>
      </c>
      <c r="B116" s="5" t="s">
        <v>255</v>
      </c>
      <c r="C116" s="6" t="s">
        <v>84</v>
      </c>
      <c r="D116" s="4" t="s">
        <v>18</v>
      </c>
      <c r="E116" s="7">
        <f>'M. Calculo '!Q340</f>
        <v>342.64</v>
      </c>
      <c r="F116" s="8">
        <v>28.2</v>
      </c>
      <c r="G116" s="9">
        <v>36.159999999999997</v>
      </c>
      <c r="H116" s="9">
        <f t="shared" si="24"/>
        <v>9662.4500000000007</v>
      </c>
      <c r="I116" s="49">
        <f t="shared" si="51"/>
        <v>12389.86</v>
      </c>
      <c r="J116" s="203">
        <v>28.2</v>
      </c>
      <c r="K116" s="130">
        <f t="shared" si="52"/>
        <v>36.15522</v>
      </c>
      <c r="L116" s="130">
        <f t="shared" si="53"/>
        <v>4.7799999999966758E-3</v>
      </c>
      <c r="N116" s="239">
        <f>E116*0.25</f>
        <v>85.66</v>
      </c>
    </row>
    <row r="117" spans="1:14" ht="60" x14ac:dyDescent="0.25">
      <c r="A117" s="48" t="s">
        <v>193</v>
      </c>
      <c r="B117" s="219" t="s">
        <v>345</v>
      </c>
      <c r="C117" s="6" t="s">
        <v>17</v>
      </c>
      <c r="D117" s="4" t="s">
        <v>10</v>
      </c>
      <c r="E117" s="7">
        <f>'M. Calculo '!Q343</f>
        <v>942.26</v>
      </c>
      <c r="F117" s="8">
        <v>78.52</v>
      </c>
      <c r="G117" s="9">
        <v>100.67</v>
      </c>
      <c r="H117" s="9">
        <f t="shared" si="24"/>
        <v>73986.259999999995</v>
      </c>
      <c r="I117" s="49">
        <f t="shared" si="51"/>
        <v>94857.31</v>
      </c>
      <c r="J117" s="203">
        <v>78.52</v>
      </c>
      <c r="K117" s="130">
        <f t="shared" si="52"/>
        <v>100.670492</v>
      </c>
      <c r="L117" s="130">
        <f t="shared" ref="L117:L120" si="54">G117-K117</f>
        <v>-4.9199999999416377E-4</v>
      </c>
    </row>
    <row r="118" spans="1:14" ht="45" x14ac:dyDescent="0.25">
      <c r="A118" s="48" t="s">
        <v>194</v>
      </c>
      <c r="B118" s="219" t="s">
        <v>346</v>
      </c>
      <c r="C118" s="6" t="s">
        <v>28</v>
      </c>
      <c r="D118" s="4" t="s">
        <v>23</v>
      </c>
      <c r="E118" s="7">
        <f>'M. Calculo '!Q346</f>
        <v>61.68</v>
      </c>
      <c r="F118" s="8">
        <v>40.729999999999997</v>
      </c>
      <c r="G118" s="9">
        <v>52.22</v>
      </c>
      <c r="H118" s="9">
        <f t="shared" si="24"/>
        <v>2512.23</v>
      </c>
      <c r="I118" s="49">
        <f t="shared" si="51"/>
        <v>3220.93</v>
      </c>
      <c r="J118" s="203">
        <v>40.729999999999997</v>
      </c>
      <c r="K118" s="130">
        <f t="shared" si="52"/>
        <v>52.219932999999997</v>
      </c>
      <c r="L118" s="130">
        <f t="shared" si="54"/>
        <v>6.7000000001371518E-5</v>
      </c>
    </row>
    <row r="119" spans="1:14" ht="60" x14ac:dyDescent="0.25">
      <c r="A119" s="48" t="s">
        <v>195</v>
      </c>
      <c r="B119" s="219" t="s">
        <v>347</v>
      </c>
      <c r="C119" s="6" t="s">
        <v>22</v>
      </c>
      <c r="D119" s="4" t="s">
        <v>23</v>
      </c>
      <c r="E119" s="7">
        <f>'M. Calculo '!Q349</f>
        <v>20.56</v>
      </c>
      <c r="F119" s="8">
        <v>512.58000000000004</v>
      </c>
      <c r="G119" s="9">
        <v>657.18</v>
      </c>
      <c r="H119" s="9">
        <f t="shared" si="24"/>
        <v>10538.64</v>
      </c>
      <c r="I119" s="49">
        <f t="shared" si="51"/>
        <v>13511.62</v>
      </c>
      <c r="J119" s="203">
        <v>512.58000000000004</v>
      </c>
      <c r="K119" s="130">
        <f t="shared" si="52"/>
        <v>657.17881800000009</v>
      </c>
      <c r="L119" s="130">
        <f t="shared" si="54"/>
        <v>1.1819999998579078E-3</v>
      </c>
    </row>
    <row r="120" spans="1:14" ht="60" x14ac:dyDescent="0.25">
      <c r="A120" s="48" t="s">
        <v>217</v>
      </c>
      <c r="B120" s="149" t="s">
        <v>273</v>
      </c>
      <c r="C120" s="150" t="s">
        <v>274</v>
      </c>
      <c r="D120" s="221" t="s">
        <v>10</v>
      </c>
      <c r="E120" s="137">
        <f>'M. Calculo '!Q352</f>
        <v>171.32</v>
      </c>
      <c r="F120" s="152">
        <v>84.1</v>
      </c>
      <c r="G120" s="210">
        <v>107.82</v>
      </c>
      <c r="H120" s="9">
        <f t="shared" si="24"/>
        <v>14408.01</v>
      </c>
      <c r="I120" s="49">
        <f t="shared" si="51"/>
        <v>18471.72</v>
      </c>
      <c r="J120" s="203">
        <v>84.1</v>
      </c>
      <c r="K120" s="130">
        <f t="shared" si="52"/>
        <v>107.82460999999999</v>
      </c>
      <c r="L120" s="130">
        <f t="shared" si="54"/>
        <v>-4.6099999999995589E-3</v>
      </c>
    </row>
    <row r="121" spans="1:14" ht="45" x14ac:dyDescent="0.25">
      <c r="A121" s="48" t="s">
        <v>288</v>
      </c>
      <c r="B121" s="149" t="s">
        <v>133</v>
      </c>
      <c r="C121" s="6" t="s">
        <v>73</v>
      </c>
      <c r="D121" s="4" t="s">
        <v>75</v>
      </c>
      <c r="E121" s="7">
        <v>20</v>
      </c>
      <c r="F121" s="152">
        <v>65.02</v>
      </c>
      <c r="G121" s="9">
        <v>83.36</v>
      </c>
      <c r="H121" s="9">
        <f t="shared" si="24"/>
        <v>1300.4000000000001</v>
      </c>
      <c r="I121" s="49">
        <f t="shared" si="51"/>
        <v>1667.2</v>
      </c>
      <c r="J121" s="203">
        <v>65.02</v>
      </c>
      <c r="K121" s="130">
        <f t="shared" si="52"/>
        <v>83.362141999999992</v>
      </c>
      <c r="L121" s="130">
        <f t="shared" ref="L121" si="55">G121-K121</f>
        <v>-2.1419999999920947E-3</v>
      </c>
    </row>
    <row r="122" spans="1:14" x14ac:dyDescent="0.25">
      <c r="A122" s="50">
        <v>15</v>
      </c>
      <c r="B122" s="246" t="s">
        <v>176</v>
      </c>
      <c r="C122" s="246"/>
      <c r="D122" s="246"/>
      <c r="E122" s="246"/>
      <c r="F122" s="246"/>
      <c r="G122" s="246"/>
      <c r="H122" s="13">
        <f>SUM(H123:H130)</f>
        <v>102809.49999999999</v>
      </c>
      <c r="I122" s="51">
        <f>SUM(I123:I130)</f>
        <v>131815.37999999998</v>
      </c>
      <c r="J122" s="205">
        <f>ROUND(H122*1.2821,2)</f>
        <v>131812.06</v>
      </c>
      <c r="K122" s="205">
        <f>I122-J122</f>
        <v>3.3199999999778811</v>
      </c>
      <c r="L122" s="130"/>
    </row>
    <row r="123" spans="1:14" ht="45" x14ac:dyDescent="0.25">
      <c r="A123" s="48" t="s">
        <v>196</v>
      </c>
      <c r="B123" s="219" t="s">
        <v>344</v>
      </c>
      <c r="C123" s="220" t="s">
        <v>312</v>
      </c>
      <c r="D123" s="4" t="s">
        <v>10</v>
      </c>
      <c r="E123" s="7">
        <f>'M. Calculo '!Q361</f>
        <v>886.72</v>
      </c>
      <c r="F123" s="8">
        <v>1.65</v>
      </c>
      <c r="G123" s="9">
        <v>2.12</v>
      </c>
      <c r="H123" s="9">
        <f t="shared" si="24"/>
        <v>1463.09</v>
      </c>
      <c r="I123" s="49">
        <f t="shared" ref="I123:I130" si="56">ROUND(E123*G123,2)</f>
        <v>1879.85</v>
      </c>
      <c r="J123" s="203">
        <v>1.65</v>
      </c>
      <c r="K123" s="130">
        <f t="shared" ref="K123:K130" si="57">J123*1.2821</f>
        <v>2.1154649999999999</v>
      </c>
      <c r="L123" s="130">
        <f t="shared" ref="L123:L125" si="58">G123-K123</f>
        <v>4.5350000000001778E-3</v>
      </c>
    </row>
    <row r="124" spans="1:14" ht="75" x14ac:dyDescent="0.25">
      <c r="A124" s="48" t="s">
        <v>197</v>
      </c>
      <c r="B124" s="219" t="s">
        <v>302</v>
      </c>
      <c r="C124" s="220" t="s">
        <v>301</v>
      </c>
      <c r="D124" s="221" t="s">
        <v>18</v>
      </c>
      <c r="E124" s="7">
        <f>'M. Calculo '!Q364</f>
        <v>286.04000000000002</v>
      </c>
      <c r="F124" s="8">
        <v>25.5</v>
      </c>
      <c r="G124" s="9">
        <v>32.69</v>
      </c>
      <c r="H124" s="9">
        <f t="shared" ref="H124:H166" si="59">ROUND(F124*E124,2)</f>
        <v>7294.02</v>
      </c>
      <c r="I124" s="49">
        <f t="shared" si="56"/>
        <v>9350.65</v>
      </c>
      <c r="J124" s="203">
        <v>25.5</v>
      </c>
      <c r="K124" s="130">
        <f t="shared" si="57"/>
        <v>32.693550000000002</v>
      </c>
      <c r="L124" s="130">
        <f t="shared" si="58"/>
        <v>-3.5500000000041609E-3</v>
      </c>
    </row>
    <row r="125" spans="1:14" ht="105" x14ac:dyDescent="0.25">
      <c r="A125" s="48" t="s">
        <v>198</v>
      </c>
      <c r="B125" s="5" t="s">
        <v>255</v>
      </c>
      <c r="C125" s="6" t="s">
        <v>84</v>
      </c>
      <c r="D125" s="4" t="s">
        <v>18</v>
      </c>
      <c r="E125" s="7">
        <f>'M. Calculo '!Q367</f>
        <v>286.04000000000002</v>
      </c>
      <c r="F125" s="8">
        <v>28.2</v>
      </c>
      <c r="G125" s="9">
        <v>36.159999999999997</v>
      </c>
      <c r="H125" s="9">
        <f t="shared" si="59"/>
        <v>8066.33</v>
      </c>
      <c r="I125" s="49">
        <f t="shared" si="56"/>
        <v>10343.209999999999</v>
      </c>
      <c r="J125" s="203">
        <v>28.2</v>
      </c>
      <c r="K125" s="130">
        <f t="shared" si="57"/>
        <v>36.15522</v>
      </c>
      <c r="L125" s="130">
        <f t="shared" si="58"/>
        <v>4.7799999999966758E-3</v>
      </c>
      <c r="N125" s="239">
        <f>E125*0.25</f>
        <v>71.510000000000005</v>
      </c>
    </row>
    <row r="126" spans="1:14" ht="60" x14ac:dyDescent="0.25">
      <c r="A126" s="48" t="s">
        <v>199</v>
      </c>
      <c r="B126" s="219" t="s">
        <v>345</v>
      </c>
      <c r="C126" s="6" t="s">
        <v>17</v>
      </c>
      <c r="D126" s="4" t="s">
        <v>10</v>
      </c>
      <c r="E126" s="7">
        <f>'M. Calculo '!Q370</f>
        <v>786.61</v>
      </c>
      <c r="F126" s="8">
        <v>78.52</v>
      </c>
      <c r="G126" s="9">
        <v>100.67</v>
      </c>
      <c r="H126" s="9">
        <f t="shared" si="59"/>
        <v>61764.62</v>
      </c>
      <c r="I126" s="49">
        <f t="shared" si="56"/>
        <v>79188.03</v>
      </c>
      <c r="J126" s="203">
        <v>78.52</v>
      </c>
      <c r="K126" s="130">
        <f t="shared" si="57"/>
        <v>100.670492</v>
      </c>
      <c r="L126" s="130">
        <f t="shared" ref="L126:L129" si="60">G126-K126</f>
        <v>-4.9199999999416377E-4</v>
      </c>
    </row>
    <row r="127" spans="1:14" ht="45" x14ac:dyDescent="0.25">
      <c r="A127" s="48" t="s">
        <v>200</v>
      </c>
      <c r="B127" s="219" t="s">
        <v>346</v>
      </c>
      <c r="C127" s="6" t="s">
        <v>28</v>
      </c>
      <c r="D127" s="4" t="s">
        <v>23</v>
      </c>
      <c r="E127" s="7">
        <f>'M. Calculo '!Q373</f>
        <v>51.49</v>
      </c>
      <c r="F127" s="8">
        <v>40.729999999999997</v>
      </c>
      <c r="G127" s="9">
        <v>52.22</v>
      </c>
      <c r="H127" s="9">
        <f t="shared" si="59"/>
        <v>2097.19</v>
      </c>
      <c r="I127" s="49">
        <f t="shared" si="56"/>
        <v>2688.81</v>
      </c>
      <c r="J127" s="203">
        <v>40.729999999999997</v>
      </c>
      <c r="K127" s="130">
        <f t="shared" si="57"/>
        <v>52.219932999999997</v>
      </c>
      <c r="L127" s="130">
        <f t="shared" si="60"/>
        <v>6.7000000001371518E-5</v>
      </c>
    </row>
    <row r="128" spans="1:14" ht="60" x14ac:dyDescent="0.25">
      <c r="A128" s="48" t="s">
        <v>201</v>
      </c>
      <c r="B128" s="219" t="s">
        <v>347</v>
      </c>
      <c r="C128" s="6" t="s">
        <v>22</v>
      </c>
      <c r="D128" s="4" t="s">
        <v>23</v>
      </c>
      <c r="E128" s="7">
        <f>'M. Calculo '!Q376</f>
        <v>17.16</v>
      </c>
      <c r="F128" s="8">
        <v>512.58000000000004</v>
      </c>
      <c r="G128" s="9">
        <v>657.18</v>
      </c>
      <c r="H128" s="9">
        <f t="shared" si="59"/>
        <v>8795.8700000000008</v>
      </c>
      <c r="I128" s="49">
        <f t="shared" si="56"/>
        <v>11277.21</v>
      </c>
      <c r="J128" s="203">
        <v>512.58000000000004</v>
      </c>
      <c r="K128" s="130">
        <f t="shared" si="57"/>
        <v>657.17881800000009</v>
      </c>
      <c r="L128" s="130">
        <f t="shared" si="60"/>
        <v>1.1819999998579078E-3</v>
      </c>
    </row>
    <row r="129" spans="1:14" ht="60" x14ac:dyDescent="0.25">
      <c r="A129" s="48" t="s">
        <v>218</v>
      </c>
      <c r="B129" s="149" t="s">
        <v>273</v>
      </c>
      <c r="C129" s="150" t="s">
        <v>274</v>
      </c>
      <c r="D129" s="221" t="s">
        <v>10</v>
      </c>
      <c r="E129" s="137">
        <f>'M. Calculo '!Q379</f>
        <v>143.02000000000001</v>
      </c>
      <c r="F129" s="152">
        <v>84.1</v>
      </c>
      <c r="G129" s="210">
        <v>107.82</v>
      </c>
      <c r="H129" s="9">
        <f t="shared" si="59"/>
        <v>12027.98</v>
      </c>
      <c r="I129" s="49">
        <f t="shared" si="56"/>
        <v>15420.42</v>
      </c>
      <c r="J129" s="203">
        <v>84.1</v>
      </c>
      <c r="K129" s="130">
        <f t="shared" si="57"/>
        <v>107.82460999999999</v>
      </c>
      <c r="L129" s="130">
        <f t="shared" si="60"/>
        <v>-4.6099999999995589E-3</v>
      </c>
    </row>
    <row r="130" spans="1:14" ht="45" x14ac:dyDescent="0.25">
      <c r="A130" s="48" t="s">
        <v>289</v>
      </c>
      <c r="B130" s="149" t="s">
        <v>133</v>
      </c>
      <c r="C130" s="6" t="s">
        <v>73</v>
      </c>
      <c r="D130" s="4" t="s">
        <v>75</v>
      </c>
      <c r="E130" s="7">
        <v>20</v>
      </c>
      <c r="F130" s="152">
        <v>65.02</v>
      </c>
      <c r="G130" s="9">
        <v>83.36</v>
      </c>
      <c r="H130" s="9">
        <f t="shared" si="59"/>
        <v>1300.4000000000001</v>
      </c>
      <c r="I130" s="49">
        <f t="shared" si="56"/>
        <v>1667.2</v>
      </c>
      <c r="J130" s="203">
        <v>65.02</v>
      </c>
      <c r="K130" s="130">
        <f t="shared" si="57"/>
        <v>83.362141999999992</v>
      </c>
      <c r="L130" s="130">
        <f t="shared" ref="L130" si="61">G130-K130</f>
        <v>-2.1419999999920947E-3</v>
      </c>
    </row>
    <row r="131" spans="1:14" x14ac:dyDescent="0.25">
      <c r="A131" s="50">
        <v>16</v>
      </c>
      <c r="B131" s="246" t="s">
        <v>177</v>
      </c>
      <c r="C131" s="246"/>
      <c r="D131" s="246"/>
      <c r="E131" s="246"/>
      <c r="F131" s="246"/>
      <c r="G131" s="246"/>
      <c r="H131" s="13">
        <f>SUM(H132:H139)</f>
        <v>100819.21</v>
      </c>
      <c r="I131" s="51">
        <f>SUM(I132:I139)</f>
        <v>129263.56999999999</v>
      </c>
      <c r="J131" s="205">
        <f>ROUND(H131*1.2821,2)</f>
        <v>129260.31</v>
      </c>
      <c r="K131" s="205">
        <f>I131-J131</f>
        <v>3.2599999999947613</v>
      </c>
      <c r="L131" s="130"/>
    </row>
    <row r="132" spans="1:14" ht="45" x14ac:dyDescent="0.25">
      <c r="A132" s="48" t="s">
        <v>202</v>
      </c>
      <c r="B132" s="219" t="s">
        <v>344</v>
      </c>
      <c r="C132" s="220" t="s">
        <v>312</v>
      </c>
      <c r="D132" s="4" t="s">
        <v>10</v>
      </c>
      <c r="E132" s="7">
        <f>'M. Calculo '!Q388</f>
        <v>869.3</v>
      </c>
      <c r="F132" s="8">
        <v>1.65</v>
      </c>
      <c r="G132" s="9">
        <v>2.12</v>
      </c>
      <c r="H132" s="9">
        <f t="shared" si="59"/>
        <v>1434.35</v>
      </c>
      <c r="I132" s="49">
        <f t="shared" ref="I132:I139" si="62">ROUND(E132*G132,2)</f>
        <v>1842.92</v>
      </c>
      <c r="J132" s="203">
        <v>1.65</v>
      </c>
      <c r="K132" s="130">
        <f t="shared" ref="K132:K139" si="63">J132*1.2821</f>
        <v>2.1154649999999999</v>
      </c>
      <c r="L132" s="130">
        <f t="shared" ref="L132:L134" si="64">G132-K132</f>
        <v>4.5350000000001778E-3</v>
      </c>
    </row>
    <row r="133" spans="1:14" ht="75" x14ac:dyDescent="0.25">
      <c r="A133" s="48" t="s">
        <v>203</v>
      </c>
      <c r="B133" s="219" t="s">
        <v>302</v>
      </c>
      <c r="C133" s="220" t="s">
        <v>301</v>
      </c>
      <c r="D133" s="221" t="s">
        <v>18</v>
      </c>
      <c r="E133" s="7">
        <f>'M. Calculo '!Q391</f>
        <v>280.42</v>
      </c>
      <c r="F133" s="8">
        <v>25.5</v>
      </c>
      <c r="G133" s="9">
        <v>32.69</v>
      </c>
      <c r="H133" s="9">
        <f t="shared" si="59"/>
        <v>7150.71</v>
      </c>
      <c r="I133" s="49">
        <f t="shared" si="62"/>
        <v>9166.93</v>
      </c>
      <c r="J133" s="203">
        <v>25.5</v>
      </c>
      <c r="K133" s="130">
        <f t="shared" si="63"/>
        <v>32.693550000000002</v>
      </c>
      <c r="L133" s="130">
        <f t="shared" si="64"/>
        <v>-3.5500000000041609E-3</v>
      </c>
    </row>
    <row r="134" spans="1:14" ht="105" x14ac:dyDescent="0.25">
      <c r="A134" s="48" t="s">
        <v>204</v>
      </c>
      <c r="B134" s="5" t="s">
        <v>255</v>
      </c>
      <c r="C134" s="6" t="s">
        <v>84</v>
      </c>
      <c r="D134" s="4" t="s">
        <v>18</v>
      </c>
      <c r="E134" s="7">
        <f>'M. Calculo '!Q394</f>
        <v>280.42</v>
      </c>
      <c r="F134" s="8">
        <v>28.2</v>
      </c>
      <c r="G134" s="9">
        <v>36.159999999999997</v>
      </c>
      <c r="H134" s="9">
        <f t="shared" si="59"/>
        <v>7907.84</v>
      </c>
      <c r="I134" s="49">
        <f t="shared" si="62"/>
        <v>10139.99</v>
      </c>
      <c r="J134" s="203">
        <v>28.2</v>
      </c>
      <c r="K134" s="130">
        <f t="shared" si="63"/>
        <v>36.15522</v>
      </c>
      <c r="L134" s="130">
        <f t="shared" si="64"/>
        <v>4.7799999999966758E-3</v>
      </c>
      <c r="N134" s="239">
        <f>E134*0.25</f>
        <v>70.105000000000004</v>
      </c>
    </row>
    <row r="135" spans="1:14" ht="60" x14ac:dyDescent="0.25">
      <c r="A135" s="48" t="s">
        <v>205</v>
      </c>
      <c r="B135" s="219" t="s">
        <v>345</v>
      </c>
      <c r="C135" s="6" t="s">
        <v>17</v>
      </c>
      <c r="D135" s="4" t="s">
        <v>10</v>
      </c>
      <c r="E135" s="7">
        <f>'M. Calculo '!Q397</f>
        <v>771.16</v>
      </c>
      <c r="F135" s="8">
        <v>78.52</v>
      </c>
      <c r="G135" s="9">
        <v>100.67</v>
      </c>
      <c r="H135" s="9">
        <f t="shared" si="59"/>
        <v>60551.48</v>
      </c>
      <c r="I135" s="49">
        <f t="shared" si="62"/>
        <v>77632.679999999993</v>
      </c>
      <c r="J135" s="203">
        <v>78.52</v>
      </c>
      <c r="K135" s="130">
        <f t="shared" si="63"/>
        <v>100.670492</v>
      </c>
      <c r="L135" s="130">
        <f t="shared" ref="L135:L138" si="65">G135-K135</f>
        <v>-4.9199999999416377E-4</v>
      </c>
    </row>
    <row r="136" spans="1:14" ht="45" x14ac:dyDescent="0.25">
      <c r="A136" s="48" t="s">
        <v>206</v>
      </c>
      <c r="B136" s="219" t="s">
        <v>346</v>
      </c>
      <c r="C136" s="6" t="s">
        <v>28</v>
      </c>
      <c r="D136" s="4" t="s">
        <v>23</v>
      </c>
      <c r="E136" s="7">
        <f>'M. Calculo '!Q400</f>
        <v>50.48</v>
      </c>
      <c r="F136" s="8">
        <v>40.729999999999997</v>
      </c>
      <c r="G136" s="9">
        <v>52.22</v>
      </c>
      <c r="H136" s="9">
        <f t="shared" si="59"/>
        <v>2056.0500000000002</v>
      </c>
      <c r="I136" s="49">
        <f t="shared" si="62"/>
        <v>2636.07</v>
      </c>
      <c r="J136" s="203">
        <v>40.729999999999997</v>
      </c>
      <c r="K136" s="130">
        <f t="shared" si="63"/>
        <v>52.219932999999997</v>
      </c>
      <c r="L136" s="130">
        <f t="shared" si="65"/>
        <v>6.7000000001371518E-5</v>
      </c>
    </row>
    <row r="137" spans="1:14" ht="60" x14ac:dyDescent="0.25">
      <c r="A137" s="48" t="s">
        <v>207</v>
      </c>
      <c r="B137" s="219" t="s">
        <v>347</v>
      </c>
      <c r="C137" s="6" t="s">
        <v>22</v>
      </c>
      <c r="D137" s="4" t="s">
        <v>23</v>
      </c>
      <c r="E137" s="7">
        <f>'M. Calculo '!Q403</f>
        <v>16.829999999999998</v>
      </c>
      <c r="F137" s="8">
        <v>512.58000000000004</v>
      </c>
      <c r="G137" s="9">
        <v>657.18</v>
      </c>
      <c r="H137" s="9">
        <f t="shared" si="59"/>
        <v>8626.7199999999993</v>
      </c>
      <c r="I137" s="49">
        <f t="shared" si="62"/>
        <v>11060.34</v>
      </c>
      <c r="J137" s="203">
        <v>512.58000000000004</v>
      </c>
      <c r="K137" s="130">
        <f t="shared" si="63"/>
        <v>657.17881800000009</v>
      </c>
      <c r="L137" s="130">
        <f t="shared" si="65"/>
        <v>1.1819999998579078E-3</v>
      </c>
    </row>
    <row r="138" spans="1:14" ht="60" x14ac:dyDescent="0.25">
      <c r="A138" s="48" t="s">
        <v>219</v>
      </c>
      <c r="B138" s="149" t="s">
        <v>273</v>
      </c>
      <c r="C138" s="150" t="s">
        <v>274</v>
      </c>
      <c r="D138" s="221" t="s">
        <v>10</v>
      </c>
      <c r="E138" s="137">
        <f>'M. Calculo '!Q406</f>
        <v>140.21</v>
      </c>
      <c r="F138" s="152">
        <v>84.1</v>
      </c>
      <c r="G138" s="210">
        <v>107.82</v>
      </c>
      <c r="H138" s="9">
        <f t="shared" si="59"/>
        <v>11791.66</v>
      </c>
      <c r="I138" s="49">
        <f t="shared" si="62"/>
        <v>15117.44</v>
      </c>
      <c r="J138" s="203">
        <v>84.1</v>
      </c>
      <c r="K138" s="130">
        <f t="shared" si="63"/>
        <v>107.82460999999999</v>
      </c>
      <c r="L138" s="130">
        <f t="shared" si="65"/>
        <v>-4.6099999999995589E-3</v>
      </c>
    </row>
    <row r="139" spans="1:14" ht="45" x14ac:dyDescent="0.25">
      <c r="A139" s="48" t="s">
        <v>290</v>
      </c>
      <c r="B139" s="149" t="s">
        <v>133</v>
      </c>
      <c r="C139" s="6" t="s">
        <v>73</v>
      </c>
      <c r="D139" s="4" t="s">
        <v>75</v>
      </c>
      <c r="E139" s="7">
        <v>20</v>
      </c>
      <c r="F139" s="152">
        <v>65.02</v>
      </c>
      <c r="G139" s="9">
        <v>83.36</v>
      </c>
      <c r="H139" s="9">
        <f t="shared" si="59"/>
        <v>1300.4000000000001</v>
      </c>
      <c r="I139" s="49">
        <f t="shared" si="62"/>
        <v>1667.2</v>
      </c>
      <c r="J139" s="203">
        <v>65.02</v>
      </c>
      <c r="K139" s="130">
        <f t="shared" si="63"/>
        <v>83.362141999999992</v>
      </c>
      <c r="L139" s="130">
        <f t="shared" ref="L139" si="66">G139-K139</f>
        <v>-2.1419999999920947E-3</v>
      </c>
    </row>
    <row r="140" spans="1:14" x14ac:dyDescent="0.25">
      <c r="A140" s="50">
        <v>17</v>
      </c>
      <c r="B140" s="246" t="s">
        <v>307</v>
      </c>
      <c r="C140" s="246"/>
      <c r="D140" s="246"/>
      <c r="E140" s="246"/>
      <c r="F140" s="246"/>
      <c r="G140" s="246"/>
      <c r="H140" s="13">
        <f>SUM(H141:H148)</f>
        <v>93493.459999999992</v>
      </c>
      <c r="I140" s="51">
        <f>SUM(I141:I148)</f>
        <v>119870.97</v>
      </c>
      <c r="J140" s="205">
        <f>ROUND(H140*1.2821,2)</f>
        <v>119867.97</v>
      </c>
      <c r="K140" s="205">
        <f>I140-J140</f>
        <v>3</v>
      </c>
      <c r="L140" s="130"/>
    </row>
    <row r="141" spans="1:14" ht="45" x14ac:dyDescent="0.25">
      <c r="A141" s="48" t="s">
        <v>208</v>
      </c>
      <c r="B141" s="219" t="s">
        <v>344</v>
      </c>
      <c r="C141" s="220" t="s">
        <v>312</v>
      </c>
      <c r="D141" s="4" t="s">
        <v>10</v>
      </c>
      <c r="E141" s="7">
        <f>'M. Calculo '!Q415</f>
        <v>805.32</v>
      </c>
      <c r="F141" s="8">
        <v>1.65</v>
      </c>
      <c r="G141" s="9">
        <v>2.12</v>
      </c>
      <c r="H141" s="9">
        <f t="shared" si="59"/>
        <v>1328.78</v>
      </c>
      <c r="I141" s="49">
        <f t="shared" ref="I141:I148" si="67">ROUND(E141*G141,2)</f>
        <v>1707.28</v>
      </c>
      <c r="J141" s="203">
        <v>1.65</v>
      </c>
      <c r="K141" s="130">
        <f t="shared" ref="K141:K148" si="68">J141*1.2821</f>
        <v>2.1154649999999999</v>
      </c>
      <c r="L141" s="130">
        <f t="shared" ref="L141:L143" si="69">G141-K141</f>
        <v>4.5350000000001778E-3</v>
      </c>
    </row>
    <row r="142" spans="1:14" ht="75" x14ac:dyDescent="0.25">
      <c r="A142" s="48" t="s">
        <v>209</v>
      </c>
      <c r="B142" s="219" t="s">
        <v>302</v>
      </c>
      <c r="C142" s="220" t="s">
        <v>301</v>
      </c>
      <c r="D142" s="221" t="s">
        <v>18</v>
      </c>
      <c r="E142" s="7">
        <f>'M. Calculo '!Q418</f>
        <v>259.77999999999997</v>
      </c>
      <c r="F142" s="8">
        <v>25.5</v>
      </c>
      <c r="G142" s="9">
        <v>32.69</v>
      </c>
      <c r="H142" s="9">
        <f t="shared" si="59"/>
        <v>6624.39</v>
      </c>
      <c r="I142" s="49">
        <f t="shared" si="67"/>
        <v>8492.2099999999991</v>
      </c>
      <c r="J142" s="203">
        <v>25.5</v>
      </c>
      <c r="K142" s="130">
        <f t="shared" si="68"/>
        <v>32.693550000000002</v>
      </c>
      <c r="L142" s="130">
        <f t="shared" si="69"/>
        <v>-3.5500000000041609E-3</v>
      </c>
    </row>
    <row r="143" spans="1:14" ht="105" x14ac:dyDescent="0.25">
      <c r="A143" s="48" t="s">
        <v>210</v>
      </c>
      <c r="B143" s="5" t="s">
        <v>255</v>
      </c>
      <c r="C143" s="6" t="s">
        <v>84</v>
      </c>
      <c r="D143" s="4" t="s">
        <v>18</v>
      </c>
      <c r="E143" s="7">
        <f>'M. Calculo '!Q421</f>
        <v>259.77999999999997</v>
      </c>
      <c r="F143" s="8">
        <v>28.2</v>
      </c>
      <c r="G143" s="9">
        <v>36.159999999999997</v>
      </c>
      <c r="H143" s="9">
        <f t="shared" si="59"/>
        <v>7325.8</v>
      </c>
      <c r="I143" s="49">
        <f t="shared" si="67"/>
        <v>9393.64</v>
      </c>
      <c r="J143" s="203">
        <v>28.2</v>
      </c>
      <c r="K143" s="130">
        <f t="shared" si="68"/>
        <v>36.15522</v>
      </c>
      <c r="L143" s="130">
        <f t="shared" si="69"/>
        <v>4.7799999999966758E-3</v>
      </c>
      <c r="N143" s="239">
        <f>E143*0.25</f>
        <v>64.944999999999993</v>
      </c>
    </row>
    <row r="144" spans="1:14" ht="60" x14ac:dyDescent="0.25">
      <c r="A144" s="48" t="s">
        <v>211</v>
      </c>
      <c r="B144" s="219" t="s">
        <v>345</v>
      </c>
      <c r="C144" s="6" t="s">
        <v>17</v>
      </c>
      <c r="D144" s="4" t="s">
        <v>10</v>
      </c>
      <c r="E144" s="7">
        <f>'M. Calculo '!Q424</f>
        <v>714.4</v>
      </c>
      <c r="F144" s="8">
        <v>78.52</v>
      </c>
      <c r="G144" s="9">
        <v>100.67</v>
      </c>
      <c r="H144" s="9">
        <f t="shared" si="59"/>
        <v>56094.69</v>
      </c>
      <c r="I144" s="49">
        <f t="shared" si="67"/>
        <v>71918.649999999994</v>
      </c>
      <c r="J144" s="203">
        <v>78.52</v>
      </c>
      <c r="K144" s="130">
        <f t="shared" si="68"/>
        <v>100.670492</v>
      </c>
      <c r="L144" s="130">
        <f t="shared" ref="L144:L147" si="70">G144-K144</f>
        <v>-4.9199999999416377E-4</v>
      </c>
    </row>
    <row r="145" spans="1:14" ht="45" x14ac:dyDescent="0.25">
      <c r="A145" s="48" t="s">
        <v>212</v>
      </c>
      <c r="B145" s="219" t="s">
        <v>346</v>
      </c>
      <c r="C145" s="6" t="s">
        <v>28</v>
      </c>
      <c r="D145" s="4" t="s">
        <v>23</v>
      </c>
      <c r="E145" s="7">
        <f>'M. Calculo '!Q427</f>
        <v>46.76</v>
      </c>
      <c r="F145" s="8">
        <v>40.729999999999997</v>
      </c>
      <c r="G145" s="9">
        <v>52.22</v>
      </c>
      <c r="H145" s="9">
        <f t="shared" si="59"/>
        <v>1904.53</v>
      </c>
      <c r="I145" s="49">
        <f t="shared" si="67"/>
        <v>2441.81</v>
      </c>
      <c r="J145" s="203">
        <v>40.729999999999997</v>
      </c>
      <c r="K145" s="130">
        <f t="shared" si="68"/>
        <v>52.219932999999997</v>
      </c>
      <c r="L145" s="130">
        <f t="shared" si="70"/>
        <v>6.7000000001371518E-5</v>
      </c>
    </row>
    <row r="146" spans="1:14" ht="60" x14ac:dyDescent="0.25">
      <c r="A146" s="48" t="s">
        <v>213</v>
      </c>
      <c r="B146" s="219" t="s">
        <v>347</v>
      </c>
      <c r="C146" s="6" t="s">
        <v>22</v>
      </c>
      <c r="D146" s="4" t="s">
        <v>23</v>
      </c>
      <c r="E146" s="7">
        <f>'M. Calculo '!Q430</f>
        <v>15.59</v>
      </c>
      <c r="F146" s="8">
        <v>512.58000000000004</v>
      </c>
      <c r="G146" s="9">
        <v>657.18</v>
      </c>
      <c r="H146" s="9">
        <f t="shared" si="59"/>
        <v>7991.12</v>
      </c>
      <c r="I146" s="49">
        <f t="shared" si="67"/>
        <v>10245.44</v>
      </c>
      <c r="J146" s="203">
        <v>512.58000000000004</v>
      </c>
      <c r="K146" s="130">
        <f t="shared" si="68"/>
        <v>657.17881800000009</v>
      </c>
      <c r="L146" s="130">
        <f t="shared" si="70"/>
        <v>1.1819999998579078E-3</v>
      </c>
    </row>
    <row r="147" spans="1:14" ht="60" x14ac:dyDescent="0.25">
      <c r="A147" s="48" t="s">
        <v>220</v>
      </c>
      <c r="B147" s="149" t="s">
        <v>273</v>
      </c>
      <c r="C147" s="150" t="s">
        <v>274</v>
      </c>
      <c r="D147" s="221" t="s">
        <v>10</v>
      </c>
      <c r="E147" s="137">
        <f>'M. Calculo '!Q433</f>
        <v>129.88999999999999</v>
      </c>
      <c r="F147" s="152">
        <v>84.1</v>
      </c>
      <c r="G147" s="210">
        <v>107.82</v>
      </c>
      <c r="H147" s="9">
        <f t="shared" si="59"/>
        <v>10923.75</v>
      </c>
      <c r="I147" s="49">
        <f t="shared" si="67"/>
        <v>14004.74</v>
      </c>
      <c r="J147" s="203">
        <v>84.1</v>
      </c>
      <c r="K147" s="130">
        <f t="shared" si="68"/>
        <v>107.82460999999999</v>
      </c>
      <c r="L147" s="130">
        <f t="shared" si="70"/>
        <v>-4.6099999999995589E-3</v>
      </c>
    </row>
    <row r="148" spans="1:14" ht="45" x14ac:dyDescent="0.25">
      <c r="A148" s="48" t="s">
        <v>291</v>
      </c>
      <c r="B148" s="149" t="s">
        <v>133</v>
      </c>
      <c r="C148" s="6" t="s">
        <v>73</v>
      </c>
      <c r="D148" s="4" t="s">
        <v>75</v>
      </c>
      <c r="E148" s="7">
        <v>20</v>
      </c>
      <c r="F148" s="152">
        <v>65.02</v>
      </c>
      <c r="G148" s="9">
        <v>83.36</v>
      </c>
      <c r="H148" s="9">
        <f t="shared" si="59"/>
        <v>1300.4000000000001</v>
      </c>
      <c r="I148" s="49">
        <f t="shared" si="67"/>
        <v>1667.2</v>
      </c>
      <c r="J148" s="203">
        <v>65.02</v>
      </c>
      <c r="K148" s="130">
        <f t="shared" si="68"/>
        <v>83.362141999999992</v>
      </c>
      <c r="L148" s="130">
        <f t="shared" ref="L148" si="71">G148-K148</f>
        <v>-2.1419999999920947E-3</v>
      </c>
    </row>
    <row r="149" spans="1:14" x14ac:dyDescent="0.25">
      <c r="A149" s="50">
        <v>18</v>
      </c>
      <c r="B149" s="246" t="s">
        <v>252</v>
      </c>
      <c r="C149" s="246"/>
      <c r="D149" s="246"/>
      <c r="E149" s="246"/>
      <c r="F149" s="246"/>
      <c r="G149" s="246"/>
      <c r="H149" s="13">
        <f>SUM(H150:H157)</f>
        <v>106275.12999999999</v>
      </c>
      <c r="I149" s="51">
        <f>SUM(I150:I157)</f>
        <v>136258.76</v>
      </c>
      <c r="J149" s="205">
        <f>ROUND(H149*1.2821,2)</f>
        <v>136255.34</v>
      </c>
      <c r="K149" s="205">
        <f>I149-J149</f>
        <v>3.4200000000128057</v>
      </c>
      <c r="L149" s="130"/>
    </row>
    <row r="150" spans="1:14" ht="45" x14ac:dyDescent="0.25">
      <c r="A150" s="48" t="s">
        <v>221</v>
      </c>
      <c r="B150" s="219" t="s">
        <v>344</v>
      </c>
      <c r="C150" s="220" t="s">
        <v>312</v>
      </c>
      <c r="D150" s="4" t="s">
        <v>10</v>
      </c>
      <c r="E150" s="7">
        <f>'M. Calculo '!Q442</f>
        <v>916.98</v>
      </c>
      <c r="F150" s="8">
        <v>1.65</v>
      </c>
      <c r="G150" s="9">
        <v>2.12</v>
      </c>
      <c r="H150" s="9">
        <f t="shared" si="59"/>
        <v>1513.02</v>
      </c>
      <c r="I150" s="49">
        <f>ROUND(E150*G150,2)</f>
        <v>1944</v>
      </c>
      <c r="J150" s="203">
        <v>1.65</v>
      </c>
      <c r="K150" s="130">
        <f t="shared" ref="K150:K157" si="72">J150*1.2821</f>
        <v>2.1154649999999999</v>
      </c>
      <c r="L150" s="130">
        <f t="shared" ref="L150:L152" si="73">G150-K150</f>
        <v>4.5350000000001778E-3</v>
      </c>
    </row>
    <row r="151" spans="1:14" ht="75" x14ac:dyDescent="0.25">
      <c r="A151" s="48" t="s">
        <v>222</v>
      </c>
      <c r="B151" s="219" t="s">
        <v>302</v>
      </c>
      <c r="C151" s="220" t="s">
        <v>301</v>
      </c>
      <c r="D151" s="221" t="s">
        <v>18</v>
      </c>
      <c r="E151" s="7">
        <f>'M. Calculo '!Q445</f>
        <v>295.8</v>
      </c>
      <c r="F151" s="8">
        <v>25.5</v>
      </c>
      <c r="G151" s="9">
        <v>32.69</v>
      </c>
      <c r="H151" s="9">
        <f t="shared" si="59"/>
        <v>7542.9</v>
      </c>
      <c r="I151" s="49">
        <f>ROUND(E151*G151,2)</f>
        <v>9669.7000000000007</v>
      </c>
      <c r="J151" s="203">
        <v>25.5</v>
      </c>
      <c r="K151" s="130">
        <f t="shared" si="72"/>
        <v>32.693550000000002</v>
      </c>
      <c r="L151" s="130">
        <f t="shared" si="73"/>
        <v>-3.5500000000041609E-3</v>
      </c>
    </row>
    <row r="152" spans="1:14" ht="105" x14ac:dyDescent="0.25">
      <c r="A152" s="48" t="s">
        <v>223</v>
      </c>
      <c r="B152" s="5" t="s">
        <v>255</v>
      </c>
      <c r="C152" s="6" t="s">
        <v>84</v>
      </c>
      <c r="D152" s="4" t="s">
        <v>18</v>
      </c>
      <c r="E152" s="7">
        <f>'M. Calculo '!Q448</f>
        <v>295.8</v>
      </c>
      <c r="F152" s="8">
        <v>28.2</v>
      </c>
      <c r="G152" s="9">
        <v>36.159999999999997</v>
      </c>
      <c r="H152" s="9">
        <f t="shared" si="59"/>
        <v>8341.56</v>
      </c>
      <c r="I152" s="49">
        <f t="shared" ref="I152:I157" si="74">ROUND(E152*G152,2)</f>
        <v>10696.13</v>
      </c>
      <c r="J152" s="203">
        <v>28.2</v>
      </c>
      <c r="K152" s="130">
        <f t="shared" si="72"/>
        <v>36.15522</v>
      </c>
      <c r="L152" s="130">
        <f t="shared" si="73"/>
        <v>4.7799999999966758E-3</v>
      </c>
      <c r="N152" s="239">
        <f>E152*0.25</f>
        <v>73.95</v>
      </c>
    </row>
    <row r="153" spans="1:14" ht="60" x14ac:dyDescent="0.25">
      <c r="A153" s="48" t="s">
        <v>225</v>
      </c>
      <c r="B153" s="219" t="s">
        <v>345</v>
      </c>
      <c r="C153" s="6" t="s">
        <v>17</v>
      </c>
      <c r="D153" s="4" t="s">
        <v>10</v>
      </c>
      <c r="E153" s="7">
        <f>'M. Calculo '!Q451</f>
        <v>813.45</v>
      </c>
      <c r="F153" s="8">
        <v>78.52</v>
      </c>
      <c r="G153" s="9">
        <v>100.67</v>
      </c>
      <c r="H153" s="9">
        <f t="shared" si="59"/>
        <v>63872.09</v>
      </c>
      <c r="I153" s="49">
        <f t="shared" si="74"/>
        <v>81890.009999999995</v>
      </c>
      <c r="J153" s="203">
        <v>78.52</v>
      </c>
      <c r="K153" s="130">
        <f t="shared" si="72"/>
        <v>100.670492</v>
      </c>
      <c r="L153" s="130">
        <f t="shared" ref="L153:L156" si="75">G153-K153</f>
        <v>-4.9199999999416377E-4</v>
      </c>
    </row>
    <row r="154" spans="1:14" ht="45" x14ac:dyDescent="0.25">
      <c r="A154" s="48" t="s">
        <v>224</v>
      </c>
      <c r="B154" s="219" t="s">
        <v>346</v>
      </c>
      <c r="C154" s="6" t="s">
        <v>28</v>
      </c>
      <c r="D154" s="4" t="s">
        <v>23</v>
      </c>
      <c r="E154" s="7">
        <f>'M. Calculo '!Q454</f>
        <v>53.24</v>
      </c>
      <c r="F154" s="8">
        <v>40.729999999999997</v>
      </c>
      <c r="G154" s="9">
        <v>52.22</v>
      </c>
      <c r="H154" s="9">
        <f t="shared" si="59"/>
        <v>2168.4699999999998</v>
      </c>
      <c r="I154" s="49">
        <f t="shared" si="74"/>
        <v>2780.19</v>
      </c>
      <c r="J154" s="203">
        <v>40.729999999999997</v>
      </c>
      <c r="K154" s="130">
        <f t="shared" si="72"/>
        <v>52.219932999999997</v>
      </c>
      <c r="L154" s="130">
        <f t="shared" si="75"/>
        <v>6.7000000001371518E-5</v>
      </c>
    </row>
    <row r="155" spans="1:14" ht="60" x14ac:dyDescent="0.25">
      <c r="A155" s="48" t="s">
        <v>226</v>
      </c>
      <c r="B155" s="219" t="s">
        <v>347</v>
      </c>
      <c r="C155" s="6" t="s">
        <v>22</v>
      </c>
      <c r="D155" s="4" t="s">
        <v>23</v>
      </c>
      <c r="E155" s="7">
        <f>'M. Calculo '!Q457</f>
        <v>17.75</v>
      </c>
      <c r="F155" s="8">
        <v>512.58000000000004</v>
      </c>
      <c r="G155" s="9">
        <v>657.18</v>
      </c>
      <c r="H155" s="9">
        <f t="shared" si="59"/>
        <v>9098.2999999999993</v>
      </c>
      <c r="I155" s="49">
        <f t="shared" si="74"/>
        <v>11664.95</v>
      </c>
      <c r="J155" s="203">
        <v>512.58000000000004</v>
      </c>
      <c r="K155" s="130">
        <f t="shared" si="72"/>
        <v>657.17881800000009</v>
      </c>
      <c r="L155" s="130">
        <f t="shared" si="75"/>
        <v>1.1819999998579078E-3</v>
      </c>
    </row>
    <row r="156" spans="1:14" ht="60" x14ac:dyDescent="0.25">
      <c r="A156" s="48" t="s">
        <v>238</v>
      </c>
      <c r="B156" s="149" t="s">
        <v>273</v>
      </c>
      <c r="C156" s="150" t="s">
        <v>274</v>
      </c>
      <c r="D156" s="221" t="s">
        <v>10</v>
      </c>
      <c r="E156" s="137">
        <f>'M. Calculo '!Q460</f>
        <v>147.9</v>
      </c>
      <c r="F156" s="152">
        <v>84.1</v>
      </c>
      <c r="G156" s="210">
        <v>107.82</v>
      </c>
      <c r="H156" s="9">
        <f t="shared" si="59"/>
        <v>12438.39</v>
      </c>
      <c r="I156" s="49">
        <f t="shared" si="74"/>
        <v>15946.58</v>
      </c>
      <c r="J156" s="203">
        <v>84.1</v>
      </c>
      <c r="K156" s="130">
        <f t="shared" si="72"/>
        <v>107.82460999999999</v>
      </c>
      <c r="L156" s="130">
        <f t="shared" si="75"/>
        <v>-4.6099999999995589E-3</v>
      </c>
    </row>
    <row r="157" spans="1:14" ht="45" x14ac:dyDescent="0.25">
      <c r="A157" s="48" t="s">
        <v>292</v>
      </c>
      <c r="B157" s="149" t="s">
        <v>133</v>
      </c>
      <c r="C157" s="6" t="s">
        <v>73</v>
      </c>
      <c r="D157" s="4" t="s">
        <v>75</v>
      </c>
      <c r="E157" s="7">
        <v>20</v>
      </c>
      <c r="F157" s="152">
        <v>65.02</v>
      </c>
      <c r="G157" s="9">
        <v>83.36</v>
      </c>
      <c r="H157" s="9">
        <f t="shared" si="59"/>
        <v>1300.4000000000001</v>
      </c>
      <c r="I157" s="49">
        <f t="shared" si="74"/>
        <v>1667.2</v>
      </c>
      <c r="J157" s="203">
        <v>65.02</v>
      </c>
      <c r="K157" s="130">
        <f t="shared" si="72"/>
        <v>83.362141999999992</v>
      </c>
      <c r="L157" s="130">
        <f t="shared" ref="L157" si="76">G157-K157</f>
        <v>-2.1419999999920947E-3</v>
      </c>
    </row>
    <row r="158" spans="1:14" x14ac:dyDescent="0.25">
      <c r="A158" s="50">
        <v>19</v>
      </c>
      <c r="B158" s="246" t="s">
        <v>253</v>
      </c>
      <c r="C158" s="246"/>
      <c r="D158" s="246"/>
      <c r="E158" s="246"/>
      <c r="F158" s="246"/>
      <c r="G158" s="246"/>
      <c r="H158" s="13">
        <f>SUM(H159:H166)</f>
        <v>518362.30999999994</v>
      </c>
      <c r="I158" s="51">
        <f>SUM(I159:I166)</f>
        <v>664609.34</v>
      </c>
      <c r="J158" s="205">
        <f>ROUND(H158*1.2821,2)</f>
        <v>664592.31999999995</v>
      </c>
      <c r="K158" s="205">
        <f>I158-J158</f>
        <v>17.020000000018626</v>
      </c>
      <c r="L158" s="130"/>
    </row>
    <row r="159" spans="1:14" ht="45" x14ac:dyDescent="0.25">
      <c r="A159" s="48" t="s">
        <v>227</v>
      </c>
      <c r="B159" s="219" t="s">
        <v>344</v>
      </c>
      <c r="C159" s="220" t="s">
        <v>312</v>
      </c>
      <c r="D159" s="4" t="s">
        <v>10</v>
      </c>
      <c r="E159" s="7">
        <f>'M. Calculo '!Q469</f>
        <v>4516.7</v>
      </c>
      <c r="F159" s="8">
        <v>1.65</v>
      </c>
      <c r="G159" s="9">
        <v>2.12</v>
      </c>
      <c r="H159" s="9">
        <f t="shared" si="59"/>
        <v>7452.56</v>
      </c>
      <c r="I159" s="49">
        <f t="shared" ref="I159:I166" si="77">ROUND(E159*G159,2)</f>
        <v>9575.4</v>
      </c>
      <c r="J159" s="203">
        <v>1.65</v>
      </c>
      <c r="K159" s="130">
        <f t="shared" ref="K159:K170" si="78">J159*1.2821</f>
        <v>2.1154649999999999</v>
      </c>
      <c r="L159" s="130">
        <f t="shared" ref="L159:L161" si="79">G159-K159</f>
        <v>4.5350000000001778E-3</v>
      </c>
    </row>
    <row r="160" spans="1:14" ht="75" x14ac:dyDescent="0.25">
      <c r="A160" s="48" t="s">
        <v>228</v>
      </c>
      <c r="B160" s="219" t="s">
        <v>302</v>
      </c>
      <c r="C160" s="220" t="s">
        <v>301</v>
      </c>
      <c r="D160" s="221" t="s">
        <v>18</v>
      </c>
      <c r="E160" s="7">
        <f>'M. Calculo '!Q472</f>
        <v>1457</v>
      </c>
      <c r="F160" s="8">
        <v>25.5</v>
      </c>
      <c r="G160" s="9">
        <v>32.69</v>
      </c>
      <c r="H160" s="9">
        <f t="shared" si="59"/>
        <v>37153.5</v>
      </c>
      <c r="I160" s="49">
        <f t="shared" si="77"/>
        <v>47629.33</v>
      </c>
      <c r="J160" s="203">
        <v>25.5</v>
      </c>
      <c r="K160" s="130">
        <f t="shared" si="78"/>
        <v>32.693550000000002</v>
      </c>
      <c r="L160" s="130">
        <f t="shared" si="79"/>
        <v>-3.5500000000041609E-3</v>
      </c>
    </row>
    <row r="161" spans="1:18" ht="105" x14ac:dyDescent="0.25">
      <c r="A161" s="48" t="s">
        <v>229</v>
      </c>
      <c r="B161" s="5" t="s">
        <v>255</v>
      </c>
      <c r="C161" s="6" t="s">
        <v>84</v>
      </c>
      <c r="D161" s="4" t="s">
        <v>18</v>
      </c>
      <c r="E161" s="7">
        <f>'M. Calculo '!Q475</f>
        <v>1457</v>
      </c>
      <c r="F161" s="8">
        <v>28.2</v>
      </c>
      <c r="G161" s="9">
        <v>36.159999999999997</v>
      </c>
      <c r="H161" s="9">
        <f t="shared" si="59"/>
        <v>41087.4</v>
      </c>
      <c r="I161" s="49">
        <f t="shared" si="77"/>
        <v>52685.120000000003</v>
      </c>
      <c r="J161" s="203">
        <v>28.2</v>
      </c>
      <c r="K161" s="130">
        <f t="shared" si="78"/>
        <v>36.15522</v>
      </c>
      <c r="L161" s="130">
        <f t="shared" si="79"/>
        <v>4.7799999999966758E-3</v>
      </c>
      <c r="N161" s="239">
        <f>E161*0.25</f>
        <v>364.25</v>
      </c>
    </row>
    <row r="162" spans="1:18" ht="60" x14ac:dyDescent="0.25">
      <c r="A162" s="48" t="s">
        <v>230</v>
      </c>
      <c r="B162" s="219" t="s">
        <v>345</v>
      </c>
      <c r="C162" s="6" t="s">
        <v>17</v>
      </c>
      <c r="D162" s="4" t="s">
        <v>10</v>
      </c>
      <c r="E162" s="7">
        <f>'M. Calculo '!Q478</f>
        <v>4006.75</v>
      </c>
      <c r="F162" s="8">
        <v>78.52</v>
      </c>
      <c r="G162" s="9">
        <v>100.67</v>
      </c>
      <c r="H162" s="9">
        <f t="shared" si="59"/>
        <v>314610.01</v>
      </c>
      <c r="I162" s="49">
        <f t="shared" si="77"/>
        <v>403359.52</v>
      </c>
      <c r="J162" s="203">
        <v>78.52</v>
      </c>
      <c r="K162" s="130">
        <f t="shared" si="78"/>
        <v>100.670492</v>
      </c>
      <c r="L162" s="130">
        <f t="shared" ref="L162:L165" si="80">G162-K162</f>
        <v>-4.9199999999416377E-4</v>
      </c>
    </row>
    <row r="163" spans="1:18" ht="45" x14ac:dyDescent="0.25">
      <c r="A163" s="48" t="s">
        <v>231</v>
      </c>
      <c r="B163" s="219" t="s">
        <v>346</v>
      </c>
      <c r="C163" s="6" t="s">
        <v>28</v>
      </c>
      <c r="D163" s="4" t="s">
        <v>23</v>
      </c>
      <c r="E163" s="7">
        <f>'M. Calculo '!Q481</f>
        <v>262.26</v>
      </c>
      <c r="F163" s="8">
        <v>40.729999999999997</v>
      </c>
      <c r="G163" s="9">
        <v>52.22</v>
      </c>
      <c r="H163" s="9">
        <f t="shared" si="59"/>
        <v>10681.85</v>
      </c>
      <c r="I163" s="49">
        <f t="shared" si="77"/>
        <v>13695.22</v>
      </c>
      <c r="J163" s="203">
        <v>40.729999999999997</v>
      </c>
      <c r="K163" s="130">
        <f t="shared" si="78"/>
        <v>52.219932999999997</v>
      </c>
      <c r="L163" s="130">
        <f t="shared" si="80"/>
        <v>6.7000000001371518E-5</v>
      </c>
      <c r="R163">
        <f>20/6</f>
        <v>3.3333333333333335</v>
      </c>
    </row>
    <row r="164" spans="1:18" ht="60" x14ac:dyDescent="0.25">
      <c r="A164" s="48" t="s">
        <v>232</v>
      </c>
      <c r="B164" s="219" t="s">
        <v>347</v>
      </c>
      <c r="C164" s="6" t="s">
        <v>22</v>
      </c>
      <c r="D164" s="4" t="s">
        <v>23</v>
      </c>
      <c r="E164" s="7">
        <f>'M. Calculo '!Q484</f>
        <v>87.42</v>
      </c>
      <c r="F164" s="8">
        <v>512.58000000000004</v>
      </c>
      <c r="G164" s="9">
        <v>657.18</v>
      </c>
      <c r="H164" s="9">
        <f t="shared" si="59"/>
        <v>44809.74</v>
      </c>
      <c r="I164" s="49">
        <f t="shared" si="77"/>
        <v>57450.68</v>
      </c>
      <c r="J164" s="203">
        <v>512.58000000000004</v>
      </c>
      <c r="K164" s="130">
        <f t="shared" si="78"/>
        <v>657.17881800000009</v>
      </c>
      <c r="L164" s="130">
        <f t="shared" si="80"/>
        <v>1.1819999998579078E-3</v>
      </c>
    </row>
    <row r="165" spans="1:18" ht="60" x14ac:dyDescent="0.25">
      <c r="A165" s="48" t="s">
        <v>239</v>
      </c>
      <c r="B165" s="149" t="s">
        <v>273</v>
      </c>
      <c r="C165" s="150" t="s">
        <v>274</v>
      </c>
      <c r="D165" s="221" t="s">
        <v>10</v>
      </c>
      <c r="E165" s="137">
        <f>'M. Calculo '!Q487</f>
        <v>728.5</v>
      </c>
      <c r="F165" s="152">
        <v>84.1</v>
      </c>
      <c r="G165" s="210">
        <v>107.82</v>
      </c>
      <c r="H165" s="9">
        <f t="shared" si="59"/>
        <v>61266.85</v>
      </c>
      <c r="I165" s="49">
        <f t="shared" si="77"/>
        <v>78546.87</v>
      </c>
      <c r="J165" s="203">
        <v>84.1</v>
      </c>
      <c r="K165" s="130">
        <f t="shared" si="78"/>
        <v>107.82460999999999</v>
      </c>
      <c r="L165" s="130">
        <f t="shared" si="80"/>
        <v>-4.6099999999995589E-3</v>
      </c>
    </row>
    <row r="166" spans="1:18" ht="45" x14ac:dyDescent="0.25">
      <c r="A166" s="48" t="s">
        <v>293</v>
      </c>
      <c r="B166" s="149" t="s">
        <v>133</v>
      </c>
      <c r="C166" s="6" t="s">
        <v>73</v>
      </c>
      <c r="D166" s="4" t="s">
        <v>75</v>
      </c>
      <c r="E166" s="7">
        <v>20</v>
      </c>
      <c r="F166" s="152">
        <v>65.02</v>
      </c>
      <c r="G166" s="9">
        <v>83.36</v>
      </c>
      <c r="H166" s="9">
        <f t="shared" si="59"/>
        <v>1300.4000000000001</v>
      </c>
      <c r="I166" s="49">
        <f t="shared" si="77"/>
        <v>1667.2</v>
      </c>
      <c r="J166" s="203">
        <v>65.02</v>
      </c>
      <c r="K166" s="130">
        <f t="shared" si="78"/>
        <v>83.362141999999992</v>
      </c>
      <c r="L166" s="130">
        <f t="shared" ref="L166" si="81">G166-K166</f>
        <v>-2.1419999999920947E-3</v>
      </c>
    </row>
    <row r="167" spans="1:18" x14ac:dyDescent="0.25">
      <c r="A167" s="50">
        <v>20</v>
      </c>
      <c r="B167" s="246" t="s">
        <v>313</v>
      </c>
      <c r="C167" s="246"/>
      <c r="D167" s="246"/>
      <c r="E167" s="246"/>
      <c r="F167" s="246"/>
      <c r="G167" s="246"/>
      <c r="H167" s="13">
        <f>SUM(H168:H175)</f>
        <v>366814.95</v>
      </c>
      <c r="I167" s="51">
        <f>SUM(I168:I175)</f>
        <v>470305.48000000004</v>
      </c>
      <c r="J167" s="205">
        <f>ROUND(H167*1.2821,2)</f>
        <v>470293.45</v>
      </c>
      <c r="K167" s="205">
        <f>I167-J167</f>
        <v>12.03000000002794</v>
      </c>
      <c r="L167" s="130"/>
    </row>
    <row r="168" spans="1:18" ht="45" x14ac:dyDescent="0.25">
      <c r="A168" s="48" t="s">
        <v>233</v>
      </c>
      <c r="B168" s="219" t="s">
        <v>344</v>
      </c>
      <c r="C168" s="220" t="s">
        <v>312</v>
      </c>
      <c r="D168" s="4" t="s">
        <v>10</v>
      </c>
      <c r="E168" s="7">
        <f>'M. Calculo '!Q496</f>
        <v>3192.88</v>
      </c>
      <c r="F168" s="8">
        <v>1.65</v>
      </c>
      <c r="G168" s="9">
        <v>2.12</v>
      </c>
      <c r="H168" s="9">
        <f t="shared" ref="H168:H175" si="82">ROUND(F168*E168,2)</f>
        <v>5268.25</v>
      </c>
      <c r="I168" s="49">
        <f t="shared" ref="I168:I175" si="83">ROUND(E168*G168,2)</f>
        <v>6768.91</v>
      </c>
      <c r="J168" s="203">
        <v>1.65</v>
      </c>
      <c r="K168" s="130">
        <f t="shared" si="78"/>
        <v>2.1154649999999999</v>
      </c>
      <c r="L168" s="130">
        <f t="shared" ref="L168:L170" si="84">G168-K168</f>
        <v>4.5350000000001778E-3</v>
      </c>
    </row>
    <row r="169" spans="1:18" ht="75" x14ac:dyDescent="0.25">
      <c r="A169" s="48" t="s">
        <v>234</v>
      </c>
      <c r="B169" s="219" t="s">
        <v>302</v>
      </c>
      <c r="C169" s="220" t="s">
        <v>301</v>
      </c>
      <c r="D169" s="221" t="s">
        <v>18</v>
      </c>
      <c r="E169" s="7">
        <f>'M. Calculo '!Q499</f>
        <v>1029.96</v>
      </c>
      <c r="F169" s="8">
        <v>25.5</v>
      </c>
      <c r="G169" s="9">
        <v>32.69</v>
      </c>
      <c r="H169" s="9">
        <f t="shared" si="82"/>
        <v>26263.98</v>
      </c>
      <c r="I169" s="49">
        <f t="shared" si="83"/>
        <v>33669.39</v>
      </c>
      <c r="J169" s="203">
        <v>25.5</v>
      </c>
      <c r="K169" s="130">
        <f t="shared" si="78"/>
        <v>32.693550000000002</v>
      </c>
      <c r="L169" s="130">
        <f t="shared" si="84"/>
        <v>-3.5500000000041609E-3</v>
      </c>
    </row>
    <row r="170" spans="1:18" ht="105" x14ac:dyDescent="0.25">
      <c r="A170" s="48" t="s">
        <v>235</v>
      </c>
      <c r="B170" s="5" t="s">
        <v>255</v>
      </c>
      <c r="C170" s="6" t="s">
        <v>84</v>
      </c>
      <c r="D170" s="4" t="s">
        <v>18</v>
      </c>
      <c r="E170" s="7">
        <f>'M. Calculo '!Q502</f>
        <v>1029.96</v>
      </c>
      <c r="F170" s="8">
        <v>28.2</v>
      </c>
      <c r="G170" s="9">
        <v>36.159999999999997</v>
      </c>
      <c r="H170" s="9">
        <f t="shared" si="82"/>
        <v>29044.87</v>
      </c>
      <c r="I170" s="49">
        <f t="shared" si="83"/>
        <v>37243.35</v>
      </c>
      <c r="J170" s="203">
        <v>28.2</v>
      </c>
      <c r="K170" s="130">
        <f t="shared" si="78"/>
        <v>36.15522</v>
      </c>
      <c r="L170" s="130">
        <f t="shared" si="84"/>
        <v>4.7799999999966758E-3</v>
      </c>
      <c r="N170" s="239">
        <f>E170*0.25</f>
        <v>257.49</v>
      </c>
    </row>
    <row r="171" spans="1:18" ht="60" x14ac:dyDescent="0.25">
      <c r="A171" s="48" t="s">
        <v>236</v>
      </c>
      <c r="B171" s="219" t="s">
        <v>345</v>
      </c>
      <c r="C171" s="6" t="s">
        <v>17</v>
      </c>
      <c r="D171" s="4" t="s">
        <v>10</v>
      </c>
      <c r="E171" s="7">
        <f>'M. Calculo '!Q505</f>
        <v>2832.39</v>
      </c>
      <c r="F171" s="8">
        <v>78.52</v>
      </c>
      <c r="G171" s="9">
        <v>100.67</v>
      </c>
      <c r="H171" s="9">
        <f t="shared" si="82"/>
        <v>222399.26</v>
      </c>
      <c r="I171" s="49">
        <f t="shared" si="83"/>
        <v>285136.7</v>
      </c>
      <c r="J171" s="203">
        <v>78.52</v>
      </c>
      <c r="K171" s="130">
        <f t="shared" ref="K171:K174" si="85">J171*1.2821</f>
        <v>100.670492</v>
      </c>
      <c r="L171" s="130">
        <f t="shared" ref="L171:L174" si="86">G171-K171</f>
        <v>-4.9199999999416377E-4</v>
      </c>
    </row>
    <row r="172" spans="1:18" ht="45" x14ac:dyDescent="0.25">
      <c r="A172" s="48" t="s">
        <v>237</v>
      </c>
      <c r="B172" s="219" t="s">
        <v>346</v>
      </c>
      <c r="C172" s="6" t="s">
        <v>28</v>
      </c>
      <c r="D172" s="4" t="s">
        <v>23</v>
      </c>
      <c r="E172" s="7">
        <f>'M. Calculo '!Q508</f>
        <v>185.39</v>
      </c>
      <c r="F172" s="8">
        <v>40.729999999999997</v>
      </c>
      <c r="G172" s="9">
        <v>52.22</v>
      </c>
      <c r="H172" s="9">
        <f t="shared" si="82"/>
        <v>7550.93</v>
      </c>
      <c r="I172" s="49">
        <f t="shared" si="83"/>
        <v>9681.07</v>
      </c>
      <c r="J172" s="203">
        <v>40.729999999999997</v>
      </c>
      <c r="K172" s="130">
        <f t="shared" si="85"/>
        <v>52.219932999999997</v>
      </c>
      <c r="L172" s="130">
        <f t="shared" si="86"/>
        <v>6.7000000001371518E-5</v>
      </c>
    </row>
    <row r="173" spans="1:18" ht="60" x14ac:dyDescent="0.25">
      <c r="A173" s="48" t="s">
        <v>314</v>
      </c>
      <c r="B173" s="219" t="s">
        <v>347</v>
      </c>
      <c r="C173" s="6" t="s">
        <v>22</v>
      </c>
      <c r="D173" s="4" t="s">
        <v>23</v>
      </c>
      <c r="E173" s="7">
        <f>'M. Calculo '!Q511</f>
        <v>61.8</v>
      </c>
      <c r="F173" s="8">
        <v>512.58000000000004</v>
      </c>
      <c r="G173" s="9">
        <v>657.18</v>
      </c>
      <c r="H173" s="9">
        <f t="shared" si="82"/>
        <v>31677.439999999999</v>
      </c>
      <c r="I173" s="49">
        <f t="shared" si="83"/>
        <v>40613.72</v>
      </c>
      <c r="J173" s="203">
        <v>512.58000000000004</v>
      </c>
      <c r="K173" s="130">
        <f t="shared" si="85"/>
        <v>657.17881800000009</v>
      </c>
      <c r="L173" s="130">
        <f t="shared" si="86"/>
        <v>1.1819999998579078E-3</v>
      </c>
    </row>
    <row r="174" spans="1:18" ht="60" x14ac:dyDescent="0.25">
      <c r="A174" s="48" t="s">
        <v>315</v>
      </c>
      <c r="B174" s="149" t="s">
        <v>273</v>
      </c>
      <c r="C174" s="150" t="s">
        <v>274</v>
      </c>
      <c r="D174" s="221" t="s">
        <v>10</v>
      </c>
      <c r="E174" s="137">
        <f>'M. Calculo '!Q514</f>
        <v>514.98</v>
      </c>
      <c r="F174" s="152">
        <v>84.1</v>
      </c>
      <c r="G174" s="210">
        <v>107.82</v>
      </c>
      <c r="H174" s="9">
        <f t="shared" si="82"/>
        <v>43309.82</v>
      </c>
      <c r="I174" s="49">
        <f t="shared" si="83"/>
        <v>55525.14</v>
      </c>
      <c r="J174" s="203">
        <v>84.1</v>
      </c>
      <c r="K174" s="130">
        <f t="shared" si="85"/>
        <v>107.82460999999999</v>
      </c>
      <c r="L174" s="130">
        <f t="shared" si="86"/>
        <v>-4.6099999999995589E-3</v>
      </c>
    </row>
    <row r="175" spans="1:18" ht="45" x14ac:dyDescent="0.25">
      <c r="A175" s="48" t="s">
        <v>337</v>
      </c>
      <c r="B175" s="149" t="s">
        <v>133</v>
      </c>
      <c r="C175" s="6" t="s">
        <v>73</v>
      </c>
      <c r="D175" s="4" t="s">
        <v>75</v>
      </c>
      <c r="E175" s="7">
        <v>20</v>
      </c>
      <c r="F175" s="152">
        <v>65.02</v>
      </c>
      <c r="G175" s="9">
        <v>83.36</v>
      </c>
      <c r="H175" s="9">
        <f t="shared" si="82"/>
        <v>1300.4000000000001</v>
      </c>
      <c r="I175" s="49">
        <f t="shared" si="83"/>
        <v>1667.2</v>
      </c>
      <c r="J175" s="203">
        <v>65.02</v>
      </c>
      <c r="K175" s="130">
        <f t="shared" ref="K175" si="87">J175*1.2821</f>
        <v>83.362141999999992</v>
      </c>
      <c r="L175" s="130">
        <f t="shared" ref="L175" si="88">G175-K175</f>
        <v>-2.1419999999920947E-3</v>
      </c>
    </row>
    <row r="176" spans="1:18" x14ac:dyDescent="0.25">
      <c r="A176" s="50">
        <v>21</v>
      </c>
      <c r="B176" s="246" t="s">
        <v>317</v>
      </c>
      <c r="C176" s="246"/>
      <c r="D176" s="246"/>
      <c r="E176" s="246"/>
      <c r="F176" s="246"/>
      <c r="G176" s="246"/>
      <c r="H176" s="13">
        <f>SUM(H177:H184)</f>
        <v>39406.58</v>
      </c>
      <c r="I176" s="51">
        <f>SUM(I177:I184)</f>
        <v>50524.38</v>
      </c>
      <c r="J176" s="205">
        <f>ROUND(H176*1.2821,2)</f>
        <v>50523.18</v>
      </c>
      <c r="K176" s="205">
        <f>I176-J176</f>
        <v>1.1999999999970896</v>
      </c>
      <c r="L176" s="130"/>
    </row>
    <row r="177" spans="1:14" ht="45" x14ac:dyDescent="0.25">
      <c r="A177" s="48" t="s">
        <v>318</v>
      </c>
      <c r="B177" s="219" t="s">
        <v>344</v>
      </c>
      <c r="C177" s="220" t="s">
        <v>312</v>
      </c>
      <c r="D177" s="4" t="s">
        <v>10</v>
      </c>
      <c r="E177" s="7">
        <f>'M. Calculo '!Q523</f>
        <v>332.88</v>
      </c>
      <c r="F177" s="8">
        <v>1.65</v>
      </c>
      <c r="G177" s="9">
        <v>2.12</v>
      </c>
      <c r="H177" s="9">
        <f t="shared" ref="H177:H184" si="89">ROUND(F177*E177,2)</f>
        <v>549.25</v>
      </c>
      <c r="I177" s="49">
        <f t="shared" ref="I177:I184" si="90">ROUND(E177*G177,2)</f>
        <v>705.71</v>
      </c>
      <c r="J177" s="203">
        <v>1.65</v>
      </c>
      <c r="K177" s="130">
        <f t="shared" ref="K177:K179" si="91">J177*1.2821</f>
        <v>2.1154649999999999</v>
      </c>
      <c r="L177" s="130">
        <f t="shared" ref="L177:L179" si="92">G177-K177</f>
        <v>4.5350000000001778E-3</v>
      </c>
    </row>
    <row r="178" spans="1:14" ht="75" x14ac:dyDescent="0.25">
      <c r="A178" s="48" t="s">
        <v>319</v>
      </c>
      <c r="B178" s="219" t="s">
        <v>302</v>
      </c>
      <c r="C178" s="220" t="s">
        <v>301</v>
      </c>
      <c r="D178" s="221" t="s">
        <v>18</v>
      </c>
      <c r="E178" s="7">
        <f>'M. Calculo '!Q526</f>
        <v>107.38</v>
      </c>
      <c r="F178" s="8">
        <v>25.5</v>
      </c>
      <c r="G178" s="9">
        <v>32.69</v>
      </c>
      <c r="H178" s="9">
        <f t="shared" si="89"/>
        <v>2738.19</v>
      </c>
      <c r="I178" s="49">
        <f t="shared" si="90"/>
        <v>3510.25</v>
      </c>
      <c r="J178" s="203">
        <v>25.5</v>
      </c>
      <c r="K178" s="130">
        <f t="shared" si="91"/>
        <v>32.693550000000002</v>
      </c>
      <c r="L178" s="130">
        <f t="shared" si="92"/>
        <v>-3.5500000000041609E-3</v>
      </c>
    </row>
    <row r="179" spans="1:14" ht="105" x14ac:dyDescent="0.25">
      <c r="A179" s="48" t="s">
        <v>320</v>
      </c>
      <c r="B179" s="5" t="s">
        <v>255</v>
      </c>
      <c r="C179" s="6" t="s">
        <v>84</v>
      </c>
      <c r="D179" s="4" t="s">
        <v>18</v>
      </c>
      <c r="E179" s="7">
        <f>'M. Calculo '!Q529</f>
        <v>107.38</v>
      </c>
      <c r="F179" s="8">
        <v>28.2</v>
      </c>
      <c r="G179" s="9">
        <v>36.159999999999997</v>
      </c>
      <c r="H179" s="9">
        <f t="shared" si="89"/>
        <v>3028.12</v>
      </c>
      <c r="I179" s="49">
        <f t="shared" si="90"/>
        <v>3882.86</v>
      </c>
      <c r="J179" s="203">
        <v>28.2</v>
      </c>
      <c r="K179" s="130">
        <f t="shared" si="91"/>
        <v>36.15522</v>
      </c>
      <c r="L179" s="130">
        <f t="shared" si="92"/>
        <v>4.7799999999966758E-3</v>
      </c>
      <c r="N179" s="239">
        <f>E179*0.25</f>
        <v>26.844999999999999</v>
      </c>
    </row>
    <row r="180" spans="1:14" ht="60" x14ac:dyDescent="0.25">
      <c r="A180" s="48" t="s">
        <v>321</v>
      </c>
      <c r="B180" s="219" t="s">
        <v>345</v>
      </c>
      <c r="C180" s="6" t="s">
        <v>17</v>
      </c>
      <c r="D180" s="4" t="s">
        <v>10</v>
      </c>
      <c r="E180" s="7">
        <f>'M. Calculo '!Q532</f>
        <v>295.3</v>
      </c>
      <c r="F180" s="8">
        <v>78.52</v>
      </c>
      <c r="G180" s="9">
        <v>100.67</v>
      </c>
      <c r="H180" s="9">
        <f t="shared" si="89"/>
        <v>23186.959999999999</v>
      </c>
      <c r="I180" s="49">
        <f t="shared" si="90"/>
        <v>29727.85</v>
      </c>
      <c r="J180" s="203">
        <v>78.52</v>
      </c>
      <c r="K180" s="130">
        <f t="shared" ref="K180:K183" si="93">J180*1.2821</f>
        <v>100.670492</v>
      </c>
      <c r="L180" s="130">
        <f t="shared" ref="L180:L183" si="94">G180-K180</f>
        <v>-4.9199999999416377E-4</v>
      </c>
    </row>
    <row r="181" spans="1:14" ht="45" x14ac:dyDescent="0.25">
      <c r="A181" s="48" t="s">
        <v>322</v>
      </c>
      <c r="B181" s="219" t="s">
        <v>346</v>
      </c>
      <c r="C181" s="6" t="s">
        <v>28</v>
      </c>
      <c r="D181" s="4" t="s">
        <v>23</v>
      </c>
      <c r="E181" s="7">
        <f>'M. Calculo '!Q535</f>
        <v>19.329999999999998</v>
      </c>
      <c r="F181" s="8">
        <v>40.729999999999997</v>
      </c>
      <c r="G181" s="9">
        <v>52.22</v>
      </c>
      <c r="H181" s="9">
        <f t="shared" si="89"/>
        <v>787.31</v>
      </c>
      <c r="I181" s="49">
        <f t="shared" si="90"/>
        <v>1009.41</v>
      </c>
      <c r="J181" s="203">
        <v>40.729999999999997</v>
      </c>
      <c r="K181" s="130">
        <f t="shared" si="93"/>
        <v>52.219932999999997</v>
      </c>
      <c r="L181" s="130">
        <f t="shared" si="94"/>
        <v>6.7000000001371518E-5</v>
      </c>
    </row>
    <row r="182" spans="1:14" ht="60" x14ac:dyDescent="0.25">
      <c r="A182" s="48" t="s">
        <v>323</v>
      </c>
      <c r="B182" s="219" t="s">
        <v>347</v>
      </c>
      <c r="C182" s="6" t="s">
        <v>22</v>
      </c>
      <c r="D182" s="4" t="s">
        <v>23</v>
      </c>
      <c r="E182" s="7">
        <f>'M. Calculo '!Q538</f>
        <v>6.44</v>
      </c>
      <c r="F182" s="8">
        <v>512.58000000000004</v>
      </c>
      <c r="G182" s="9">
        <v>657.18</v>
      </c>
      <c r="H182" s="9">
        <f t="shared" si="89"/>
        <v>3301.02</v>
      </c>
      <c r="I182" s="49">
        <f t="shared" si="90"/>
        <v>4232.24</v>
      </c>
      <c r="J182" s="203">
        <v>512.58000000000004</v>
      </c>
      <c r="K182" s="130">
        <f t="shared" si="93"/>
        <v>657.17881800000009</v>
      </c>
      <c r="L182" s="130">
        <f t="shared" si="94"/>
        <v>1.1819999998579078E-3</v>
      </c>
    </row>
    <row r="183" spans="1:14" ht="60" x14ac:dyDescent="0.25">
      <c r="A183" s="48" t="s">
        <v>324</v>
      </c>
      <c r="B183" s="149" t="s">
        <v>273</v>
      </c>
      <c r="C183" s="150" t="s">
        <v>274</v>
      </c>
      <c r="D183" s="221" t="s">
        <v>10</v>
      </c>
      <c r="E183" s="137">
        <f>'M. Calculo '!Q541</f>
        <v>53.69</v>
      </c>
      <c r="F183" s="152">
        <v>84.1</v>
      </c>
      <c r="G183" s="210">
        <v>107.82</v>
      </c>
      <c r="H183" s="9">
        <f t="shared" si="89"/>
        <v>4515.33</v>
      </c>
      <c r="I183" s="49">
        <f t="shared" si="90"/>
        <v>5788.86</v>
      </c>
      <c r="J183" s="203">
        <v>84.1</v>
      </c>
      <c r="K183" s="130">
        <f t="shared" si="93"/>
        <v>107.82460999999999</v>
      </c>
      <c r="L183" s="130">
        <f t="shared" si="94"/>
        <v>-4.6099999999995589E-3</v>
      </c>
    </row>
    <row r="184" spans="1:14" ht="45" x14ac:dyDescent="0.25">
      <c r="A184" s="48" t="s">
        <v>338</v>
      </c>
      <c r="B184" s="149" t="s">
        <v>133</v>
      </c>
      <c r="C184" s="6" t="s">
        <v>73</v>
      </c>
      <c r="D184" s="4" t="s">
        <v>75</v>
      </c>
      <c r="E184" s="7">
        <v>20</v>
      </c>
      <c r="F184" s="152">
        <v>65.02</v>
      </c>
      <c r="G184" s="9">
        <v>83.36</v>
      </c>
      <c r="H184" s="9">
        <f t="shared" si="89"/>
        <v>1300.4000000000001</v>
      </c>
      <c r="I184" s="49">
        <f t="shared" si="90"/>
        <v>1667.2</v>
      </c>
      <c r="J184" s="203">
        <v>65.02</v>
      </c>
      <c r="K184" s="130">
        <f t="shared" ref="K184" si="95">J184*1.2821</f>
        <v>83.362141999999992</v>
      </c>
      <c r="L184" s="130">
        <f t="shared" ref="L184" si="96">G184-K184</f>
        <v>-2.1419999999920947E-3</v>
      </c>
    </row>
    <row r="185" spans="1:14" x14ac:dyDescent="0.25">
      <c r="A185" s="50">
        <v>22</v>
      </c>
      <c r="B185" s="246" t="s">
        <v>316</v>
      </c>
      <c r="C185" s="246"/>
      <c r="D185" s="246"/>
      <c r="E185" s="246"/>
      <c r="F185" s="246"/>
      <c r="G185" s="246"/>
      <c r="H185" s="13">
        <f>SUM(H186:H193)</f>
        <v>57498.38</v>
      </c>
      <c r="I185" s="51">
        <f>SUM(I186:I193)</f>
        <v>73720.489999999991</v>
      </c>
      <c r="J185" s="205">
        <f>ROUND(H185*1.2821,2)</f>
        <v>73718.67</v>
      </c>
      <c r="K185" s="205">
        <f>I185-J185</f>
        <v>1.819999999992433</v>
      </c>
      <c r="L185" s="130"/>
    </row>
    <row r="186" spans="1:14" ht="45" x14ac:dyDescent="0.25">
      <c r="A186" s="48" t="s">
        <v>325</v>
      </c>
      <c r="B186" s="219" t="s">
        <v>344</v>
      </c>
      <c r="C186" s="220" t="s">
        <v>312</v>
      </c>
      <c r="D186" s="4" t="s">
        <v>10</v>
      </c>
      <c r="E186" s="7">
        <f>'M. Calculo '!Q550</f>
        <v>490.92</v>
      </c>
      <c r="F186" s="8">
        <v>1.65</v>
      </c>
      <c r="G186" s="9">
        <v>2.12</v>
      </c>
      <c r="H186" s="9">
        <f t="shared" ref="H186:H193" si="97">ROUND(F186*E186,2)</f>
        <v>810.02</v>
      </c>
      <c r="I186" s="49">
        <f t="shared" ref="I186:I192" si="98">ROUND(E186*G186,2)</f>
        <v>1040.75</v>
      </c>
      <c r="J186" s="203">
        <v>1.65</v>
      </c>
      <c r="K186" s="130">
        <f t="shared" ref="K186:K188" si="99">J186*1.2821</f>
        <v>2.1154649999999999</v>
      </c>
      <c r="L186" s="130">
        <f t="shared" ref="L186:L188" si="100">G186-K186</f>
        <v>4.5350000000001778E-3</v>
      </c>
    </row>
    <row r="187" spans="1:14" ht="75" x14ac:dyDescent="0.25">
      <c r="A187" s="48" t="s">
        <v>326</v>
      </c>
      <c r="B187" s="219" t="s">
        <v>302</v>
      </c>
      <c r="C187" s="220" t="s">
        <v>301</v>
      </c>
      <c r="D187" s="221" t="s">
        <v>18</v>
      </c>
      <c r="E187" s="7">
        <f>'M. Calculo '!Q553</f>
        <v>158.36000000000001</v>
      </c>
      <c r="F187" s="8">
        <v>25.5</v>
      </c>
      <c r="G187" s="9">
        <v>32.69</v>
      </c>
      <c r="H187" s="9">
        <f t="shared" si="97"/>
        <v>4038.18</v>
      </c>
      <c r="I187" s="49">
        <f t="shared" si="98"/>
        <v>5176.79</v>
      </c>
      <c r="J187" s="203">
        <v>25.5</v>
      </c>
      <c r="K187" s="130">
        <f t="shared" si="99"/>
        <v>32.693550000000002</v>
      </c>
      <c r="L187" s="130">
        <f t="shared" si="100"/>
        <v>-3.5500000000041609E-3</v>
      </c>
    </row>
    <row r="188" spans="1:14" ht="105" x14ac:dyDescent="0.25">
      <c r="A188" s="48" t="s">
        <v>327</v>
      </c>
      <c r="B188" s="5" t="s">
        <v>255</v>
      </c>
      <c r="C188" s="6" t="s">
        <v>84</v>
      </c>
      <c r="D188" s="4" t="s">
        <v>18</v>
      </c>
      <c r="E188" s="7">
        <f>'M. Calculo '!Q556</f>
        <v>158.36000000000001</v>
      </c>
      <c r="F188" s="8">
        <v>28.2</v>
      </c>
      <c r="G188" s="9">
        <v>36.159999999999997</v>
      </c>
      <c r="H188" s="9">
        <f t="shared" si="97"/>
        <v>4465.75</v>
      </c>
      <c r="I188" s="49">
        <f t="shared" si="98"/>
        <v>5726.3</v>
      </c>
      <c r="J188" s="203">
        <v>28.2</v>
      </c>
      <c r="K188" s="130">
        <f t="shared" si="99"/>
        <v>36.15522</v>
      </c>
      <c r="L188" s="130">
        <f t="shared" si="100"/>
        <v>4.7799999999966758E-3</v>
      </c>
      <c r="N188" s="239">
        <f>E188*0.25</f>
        <v>39.590000000000003</v>
      </c>
    </row>
    <row r="189" spans="1:14" ht="60" x14ac:dyDescent="0.25">
      <c r="A189" s="48" t="s">
        <v>328</v>
      </c>
      <c r="B189" s="219" t="s">
        <v>345</v>
      </c>
      <c r="C189" s="6" t="s">
        <v>17</v>
      </c>
      <c r="D189" s="4" t="s">
        <v>10</v>
      </c>
      <c r="E189" s="7">
        <f>'M. Calculo '!Q559</f>
        <v>435.49</v>
      </c>
      <c r="F189" s="8">
        <v>78.52</v>
      </c>
      <c r="G189" s="9">
        <v>100.67</v>
      </c>
      <c r="H189" s="9">
        <f t="shared" si="97"/>
        <v>34194.67</v>
      </c>
      <c r="I189" s="49">
        <f t="shared" si="98"/>
        <v>43840.78</v>
      </c>
      <c r="J189" s="203">
        <v>78.52</v>
      </c>
      <c r="K189" s="130">
        <f t="shared" ref="K189:K192" si="101">J189*1.2821</f>
        <v>100.670492</v>
      </c>
      <c r="L189" s="130">
        <f t="shared" ref="L189:L192" si="102">G189-K189</f>
        <v>-4.9199999999416377E-4</v>
      </c>
    </row>
    <row r="190" spans="1:14" ht="45" x14ac:dyDescent="0.25">
      <c r="A190" s="48" t="s">
        <v>329</v>
      </c>
      <c r="B190" s="219" t="s">
        <v>346</v>
      </c>
      <c r="C190" s="6" t="s">
        <v>28</v>
      </c>
      <c r="D190" s="4" t="s">
        <v>23</v>
      </c>
      <c r="E190" s="7">
        <f>'M. Calculo '!Q562</f>
        <v>28.5</v>
      </c>
      <c r="F190" s="8">
        <v>40.729999999999997</v>
      </c>
      <c r="G190" s="9">
        <v>52.22</v>
      </c>
      <c r="H190" s="9">
        <f t="shared" si="97"/>
        <v>1160.81</v>
      </c>
      <c r="I190" s="49">
        <f t="shared" si="98"/>
        <v>1488.27</v>
      </c>
      <c r="J190" s="203">
        <v>40.729999999999997</v>
      </c>
      <c r="K190" s="130">
        <f t="shared" si="101"/>
        <v>52.219932999999997</v>
      </c>
      <c r="L190" s="130">
        <f t="shared" si="102"/>
        <v>6.7000000001371518E-5</v>
      </c>
    </row>
    <row r="191" spans="1:14" ht="60" x14ac:dyDescent="0.25">
      <c r="A191" s="48" t="s">
        <v>330</v>
      </c>
      <c r="B191" s="219" t="s">
        <v>347</v>
      </c>
      <c r="C191" s="6" t="s">
        <v>22</v>
      </c>
      <c r="D191" s="4" t="s">
        <v>23</v>
      </c>
      <c r="E191" s="7">
        <f>'M. Calculo '!Q565</f>
        <v>9.5</v>
      </c>
      <c r="F191" s="8">
        <v>512.58000000000004</v>
      </c>
      <c r="G191" s="9">
        <v>657.18</v>
      </c>
      <c r="H191" s="9">
        <f t="shared" si="97"/>
        <v>4869.51</v>
      </c>
      <c r="I191" s="49">
        <f t="shared" si="98"/>
        <v>6243.21</v>
      </c>
      <c r="J191" s="203">
        <v>512.58000000000004</v>
      </c>
      <c r="K191" s="130">
        <f t="shared" si="101"/>
        <v>657.17881800000009</v>
      </c>
      <c r="L191" s="130">
        <f t="shared" si="102"/>
        <v>1.1819999998579078E-3</v>
      </c>
    </row>
    <row r="192" spans="1:14" ht="60" x14ac:dyDescent="0.25">
      <c r="A192" s="48" t="s">
        <v>331</v>
      </c>
      <c r="B192" s="149" t="s">
        <v>273</v>
      </c>
      <c r="C192" s="150" t="s">
        <v>274</v>
      </c>
      <c r="D192" s="221" t="s">
        <v>10</v>
      </c>
      <c r="E192" s="137">
        <f>'M. Calculo '!Q568</f>
        <v>79.180000000000007</v>
      </c>
      <c r="F192" s="152">
        <v>84.1</v>
      </c>
      <c r="G192" s="210">
        <v>107.82</v>
      </c>
      <c r="H192" s="9">
        <f t="shared" si="97"/>
        <v>6659.04</v>
      </c>
      <c r="I192" s="49">
        <f t="shared" si="98"/>
        <v>8537.19</v>
      </c>
      <c r="J192" s="203">
        <v>84.1</v>
      </c>
      <c r="K192" s="130">
        <f t="shared" si="101"/>
        <v>107.82460999999999</v>
      </c>
      <c r="L192" s="130">
        <f t="shared" si="102"/>
        <v>-4.6099999999995589E-3</v>
      </c>
    </row>
    <row r="193" spans="1:14" ht="45" x14ac:dyDescent="0.25">
      <c r="A193" s="48" t="s">
        <v>339</v>
      </c>
      <c r="B193" s="149" t="s">
        <v>133</v>
      </c>
      <c r="C193" s="6" t="s">
        <v>73</v>
      </c>
      <c r="D193" s="4" t="s">
        <v>75</v>
      </c>
      <c r="E193" s="7">
        <v>20</v>
      </c>
      <c r="F193" s="152">
        <v>65.02</v>
      </c>
      <c r="G193" s="9">
        <v>83.36</v>
      </c>
      <c r="H193" s="9">
        <f t="shared" si="97"/>
        <v>1300.4000000000001</v>
      </c>
      <c r="I193" s="49">
        <f t="shared" ref="I193" si="103">ROUND(E193*G193,2)</f>
        <v>1667.2</v>
      </c>
      <c r="J193" s="203">
        <v>65.02</v>
      </c>
      <c r="K193" s="130">
        <f t="shared" ref="K193" si="104">J193*1.2821</f>
        <v>83.362141999999992</v>
      </c>
      <c r="L193" s="130">
        <f t="shared" ref="L193:L199" si="105">G193-K193</f>
        <v>-2.1419999999920947E-3</v>
      </c>
    </row>
    <row r="194" spans="1:14" x14ac:dyDescent="0.25">
      <c r="A194" s="50">
        <v>23</v>
      </c>
      <c r="B194" s="246" t="s">
        <v>266</v>
      </c>
      <c r="C194" s="246"/>
      <c r="D194" s="246"/>
      <c r="E194" s="246"/>
      <c r="F194" s="246"/>
      <c r="G194" s="246"/>
      <c r="H194" s="169">
        <f>SUM(H195:H199)</f>
        <v>36099.380000000005</v>
      </c>
      <c r="I194" s="215">
        <f>SUM(I195:I199)</f>
        <v>46282.399999999994</v>
      </c>
      <c r="J194" s="205">
        <f>ROUND(H194*1.2821,2)</f>
        <v>46283.02</v>
      </c>
      <c r="K194" s="205">
        <f>I194-J194</f>
        <v>-0.62000000000261934</v>
      </c>
      <c r="L194" s="130"/>
    </row>
    <row r="195" spans="1:14" ht="60" x14ac:dyDescent="0.25">
      <c r="A195" s="48" t="s">
        <v>332</v>
      </c>
      <c r="B195" s="5" t="s">
        <v>348</v>
      </c>
      <c r="C195" s="6" t="s">
        <v>303</v>
      </c>
      <c r="D195" s="4" t="s">
        <v>23</v>
      </c>
      <c r="E195" s="7">
        <f>'M. Calculo '!Q576</f>
        <v>100.8</v>
      </c>
      <c r="F195" s="8">
        <v>10.88</v>
      </c>
      <c r="G195" s="9">
        <v>13.95</v>
      </c>
      <c r="H195" s="9">
        <f t="shared" ref="H195:H199" si="106">ROUND(F195*E195,2)</f>
        <v>1096.7</v>
      </c>
      <c r="I195" s="49">
        <f>ROUND(E195*G195,2)</f>
        <v>1406.16</v>
      </c>
      <c r="J195" s="203">
        <v>10.88</v>
      </c>
      <c r="K195" s="130">
        <f t="shared" ref="K195:K199" si="107">J195*1.2821</f>
        <v>13.949248000000001</v>
      </c>
      <c r="L195" s="130">
        <f t="shared" si="105"/>
        <v>7.5199999999853162E-4</v>
      </c>
    </row>
    <row r="196" spans="1:14" ht="90" x14ac:dyDescent="0.25">
      <c r="A196" s="48" t="s">
        <v>333</v>
      </c>
      <c r="B196" s="5" t="s">
        <v>349</v>
      </c>
      <c r="C196" s="6" t="s">
        <v>267</v>
      </c>
      <c r="D196" s="4" t="s">
        <v>256</v>
      </c>
      <c r="E196" s="7">
        <f>'M. Calculo '!Q579</f>
        <v>50</v>
      </c>
      <c r="F196" s="8">
        <v>148.44</v>
      </c>
      <c r="G196" s="9">
        <v>190.31</v>
      </c>
      <c r="H196" s="9">
        <f t="shared" si="106"/>
        <v>7422</v>
      </c>
      <c r="I196" s="49">
        <f>ROUND(E196*G196,2)</f>
        <v>9515.5</v>
      </c>
      <c r="J196" s="203">
        <v>148.44</v>
      </c>
      <c r="K196" s="130">
        <f t="shared" si="107"/>
        <v>190.31492399999999</v>
      </c>
      <c r="L196" s="130">
        <f t="shared" si="105"/>
        <v>-4.9239999999883821E-3</v>
      </c>
    </row>
    <row r="197" spans="1:14" ht="90" x14ac:dyDescent="0.25">
      <c r="A197" s="48" t="s">
        <v>334</v>
      </c>
      <c r="B197" s="5" t="s">
        <v>350</v>
      </c>
      <c r="C197" s="6" t="s">
        <v>268</v>
      </c>
      <c r="D197" s="4" t="s">
        <v>256</v>
      </c>
      <c r="E197" s="7">
        <f>'M. Calculo '!Q582</f>
        <v>50</v>
      </c>
      <c r="F197" s="8">
        <v>300.60000000000002</v>
      </c>
      <c r="G197" s="9">
        <v>385.4</v>
      </c>
      <c r="H197" s="9">
        <f t="shared" si="106"/>
        <v>15030</v>
      </c>
      <c r="I197" s="49">
        <f>ROUND(E197*G197,2)</f>
        <v>19270</v>
      </c>
      <c r="J197" s="203">
        <v>300.60000000000002</v>
      </c>
      <c r="K197" s="130">
        <f t="shared" si="107"/>
        <v>385.39926000000003</v>
      </c>
      <c r="L197" s="130">
        <f t="shared" si="105"/>
        <v>7.3999999995066901E-4</v>
      </c>
    </row>
    <row r="198" spans="1:14" ht="90" x14ac:dyDescent="0.25">
      <c r="A198" s="48" t="s">
        <v>335</v>
      </c>
      <c r="B198" s="5" t="s">
        <v>351</v>
      </c>
      <c r="C198" s="6" t="s">
        <v>269</v>
      </c>
      <c r="D198" s="4" t="s">
        <v>23</v>
      </c>
      <c r="E198" s="7">
        <f>'M. Calculo '!Q585</f>
        <v>100.8</v>
      </c>
      <c r="F198" s="8">
        <v>26.85</v>
      </c>
      <c r="G198" s="9">
        <v>34.42</v>
      </c>
      <c r="H198" s="9">
        <f t="shared" si="106"/>
        <v>2706.48</v>
      </c>
      <c r="I198" s="49">
        <f>ROUND(E198*G198,2)</f>
        <v>3469.54</v>
      </c>
      <c r="J198" s="203">
        <v>26.85</v>
      </c>
      <c r="K198" s="130">
        <f t="shared" si="107"/>
        <v>34.424385000000001</v>
      </c>
      <c r="L198" s="130">
        <f t="shared" si="105"/>
        <v>-4.3849999999991951E-3</v>
      </c>
    </row>
    <row r="199" spans="1:14" ht="120" x14ac:dyDescent="0.25">
      <c r="A199" s="48" t="s">
        <v>336</v>
      </c>
      <c r="B199" s="5" t="s">
        <v>352</v>
      </c>
      <c r="C199" s="6" t="s">
        <v>270</v>
      </c>
      <c r="D199" s="4" t="s">
        <v>75</v>
      </c>
      <c r="E199" s="7">
        <f>'M. Calculo '!Q588</f>
        <v>20</v>
      </c>
      <c r="F199" s="8">
        <v>492.21</v>
      </c>
      <c r="G199" s="9">
        <v>631.05999999999995</v>
      </c>
      <c r="H199" s="9">
        <f t="shared" si="106"/>
        <v>9844.2000000000007</v>
      </c>
      <c r="I199" s="49">
        <f>ROUND(E199*G199,2)</f>
        <v>12621.2</v>
      </c>
      <c r="J199" s="203">
        <v>492.21</v>
      </c>
      <c r="K199" s="130">
        <f t="shared" si="107"/>
        <v>631.06244100000004</v>
      </c>
      <c r="L199" s="130">
        <f t="shared" si="105"/>
        <v>-2.4410000000898435E-3</v>
      </c>
    </row>
    <row r="200" spans="1:14" x14ac:dyDescent="0.25">
      <c r="A200" s="50"/>
      <c r="B200" s="246" t="s">
        <v>254</v>
      </c>
      <c r="C200" s="246" t="s">
        <v>69</v>
      </c>
      <c r="D200" s="246"/>
      <c r="E200" s="246"/>
      <c r="F200" s="246"/>
      <c r="G200" s="246"/>
      <c r="H200" s="208">
        <f>H8+H11+H23+H32+H41+H50+H59+H68+H77+H86+H95+H104+H113+H122+H131+H140+H149+H158+H167+H176+H185+H194</f>
        <v>2614210.7699999996</v>
      </c>
      <c r="I200" s="208">
        <f>I8+I11+I14+I23+I32+I41+I50+I59+I68+I77+I86+I95+I104+I113+I122+I131+I140+I149+I158+I167+I176+I185+I194</f>
        <v>3442686.9299999992</v>
      </c>
      <c r="J200" s="205"/>
      <c r="K200" s="205"/>
    </row>
    <row r="201" spans="1:14" x14ac:dyDescent="0.25">
      <c r="I201" s="130"/>
      <c r="N201" s="239">
        <f>SUM(N17:N188)</f>
        <v>1774.6950000000002</v>
      </c>
    </row>
    <row r="202" spans="1:14" x14ac:dyDescent="0.25">
      <c r="H202" s="130"/>
    </row>
    <row r="203" spans="1:14" x14ac:dyDescent="0.25">
      <c r="H203" s="209"/>
    </row>
    <row r="204" spans="1:14" x14ac:dyDescent="0.25">
      <c r="I204" s="225"/>
    </row>
    <row r="207" spans="1:14" x14ac:dyDescent="0.25">
      <c r="H207" s="225"/>
    </row>
  </sheetData>
  <autoFilter ref="A7:I200">
    <filterColumn colId="5" showButton="0"/>
  </autoFilter>
  <mergeCells count="29">
    <mergeCell ref="B200:G200"/>
    <mergeCell ref="B158:G158"/>
    <mergeCell ref="B194:G194"/>
    <mergeCell ref="B167:G167"/>
    <mergeCell ref="B176:G176"/>
    <mergeCell ref="B185:G185"/>
    <mergeCell ref="B131:G131"/>
    <mergeCell ref="B140:G140"/>
    <mergeCell ref="B149:G149"/>
    <mergeCell ref="B104:G104"/>
    <mergeCell ref="B113:G113"/>
    <mergeCell ref="B14:G14"/>
    <mergeCell ref="F7:G7"/>
    <mergeCell ref="B23:G23"/>
    <mergeCell ref="B32:G32"/>
    <mergeCell ref="B122:G122"/>
    <mergeCell ref="B41:G41"/>
    <mergeCell ref="B68:G68"/>
    <mergeCell ref="B77:G77"/>
    <mergeCell ref="B86:G86"/>
    <mergeCell ref="B95:G95"/>
    <mergeCell ref="B50:G50"/>
    <mergeCell ref="B59:G59"/>
    <mergeCell ref="C1:I1"/>
    <mergeCell ref="C4:I4"/>
    <mergeCell ref="C5:I5"/>
    <mergeCell ref="A1:B5"/>
    <mergeCell ref="C3:I3"/>
    <mergeCell ref="C2:I2"/>
  </mergeCells>
  <pageMargins left="0.51181102362204722" right="0.51181102362204722" top="0.78740157480314965" bottom="0.78740157480314965" header="0.31496062992125984" footer="0.31496062992125984"/>
  <pageSetup paperSize="9" scale="65" orientation="portrait" horizontalDpi="300" verticalDpi="3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0"/>
  <sheetViews>
    <sheetView view="pageBreakPreview" topLeftCell="A565" zoomScaleNormal="100" zoomScaleSheetLayoutView="100" workbookViewId="0">
      <selection activeCell="B550" sqref="B550:I550"/>
    </sheetView>
  </sheetViews>
  <sheetFormatPr defaultRowHeight="15" x14ac:dyDescent="0.25"/>
  <cols>
    <col min="1" max="1" width="7.42578125" customWidth="1"/>
    <col min="2" max="2" width="6.140625" customWidth="1"/>
    <col min="4" max="4" width="3.28515625" customWidth="1"/>
    <col min="5" max="5" width="6.42578125" customWidth="1"/>
    <col min="6" max="6" width="3.28515625" customWidth="1"/>
    <col min="7" max="7" width="8.42578125" customWidth="1"/>
    <col min="8" max="8" width="3.5703125" customWidth="1"/>
    <col min="9" max="9" width="7.28515625" customWidth="1"/>
    <col min="10" max="10" width="6.5703125" customWidth="1"/>
    <col min="11" max="11" width="9.28515625" style="130" customWidth="1"/>
    <col min="12" max="12" width="7.5703125" customWidth="1"/>
    <col min="13" max="13" width="7" customWidth="1"/>
    <col min="14" max="14" width="6.85546875" customWidth="1"/>
    <col min="15" max="15" width="7.42578125" customWidth="1"/>
    <col min="16" max="16" width="7" customWidth="1"/>
    <col min="17" max="17" width="10.5703125" style="130" bestFit="1" customWidth="1"/>
    <col min="18" max="18" width="12" customWidth="1"/>
    <col min="19" max="19" width="10.42578125" bestFit="1" customWidth="1"/>
  </cols>
  <sheetData>
    <row r="1" spans="1:18" ht="17.45" customHeight="1" x14ac:dyDescent="0.3">
      <c r="A1" s="255"/>
      <c r="B1" s="255"/>
      <c r="C1" s="255" t="s">
        <v>262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ht="17.45" customHeight="1" x14ac:dyDescent="0.3">
      <c r="A2" s="255"/>
      <c r="B2" s="255"/>
      <c r="C2" s="255" t="s">
        <v>258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ht="17.45" customHeight="1" x14ac:dyDescent="0.3">
      <c r="A3" s="255"/>
      <c r="B3" s="255"/>
      <c r="C3" s="255" t="s">
        <v>259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ht="17.45" customHeight="1" x14ac:dyDescent="0.3">
      <c r="A4" s="255"/>
      <c r="B4" s="255"/>
      <c r="C4" s="255" t="s">
        <v>309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8" ht="17.45" customHeight="1" x14ac:dyDescent="0.3">
      <c r="A5" s="255"/>
      <c r="B5" s="255"/>
      <c r="C5" s="255" t="s">
        <v>85</v>
      </c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</row>
    <row r="6" spans="1:18" x14ac:dyDescent="0.25">
      <c r="A6" s="160">
        <v>1</v>
      </c>
      <c r="B6" s="259" t="s">
        <v>6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</row>
    <row r="7" spans="1:18" x14ac:dyDescent="0.25">
      <c r="A7" s="258" t="s">
        <v>86</v>
      </c>
      <c r="B7" s="258"/>
      <c r="C7" s="258"/>
      <c r="D7" s="258"/>
      <c r="E7" s="258"/>
      <c r="F7" s="258"/>
      <c r="G7" s="258"/>
      <c r="H7" s="258"/>
      <c r="I7" s="258"/>
      <c r="J7" s="258" t="s">
        <v>87</v>
      </c>
      <c r="K7" s="258"/>
      <c r="L7" s="258"/>
      <c r="M7" s="258"/>
      <c r="N7" s="258"/>
      <c r="O7" s="258"/>
      <c r="P7" s="258"/>
      <c r="Q7" s="258"/>
      <c r="R7" s="258"/>
    </row>
    <row r="8" spans="1:18" x14ac:dyDescent="0.25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  <row r="9" spans="1:18" x14ac:dyDescent="0.25">
      <c r="A9" s="258"/>
      <c r="B9" s="258"/>
      <c r="C9" s="258"/>
      <c r="D9" s="258"/>
      <c r="E9" s="258"/>
      <c r="F9" s="258"/>
      <c r="G9" s="258"/>
      <c r="H9" s="258"/>
      <c r="I9" s="258"/>
      <c r="J9" s="250" t="s">
        <v>88</v>
      </c>
      <c r="K9" s="251" t="s">
        <v>89</v>
      </c>
      <c r="L9" s="252" t="s">
        <v>90</v>
      </c>
      <c r="M9" s="252" t="s">
        <v>91</v>
      </c>
      <c r="N9" s="252" t="s">
        <v>92</v>
      </c>
      <c r="O9" s="253" t="s">
        <v>93</v>
      </c>
      <c r="P9" s="252" t="s">
        <v>94</v>
      </c>
      <c r="Q9" s="251" t="s">
        <v>95</v>
      </c>
      <c r="R9" s="250" t="s">
        <v>96</v>
      </c>
    </row>
    <row r="10" spans="1:18" x14ac:dyDescent="0.25">
      <c r="A10" s="258"/>
      <c r="B10" s="258"/>
      <c r="C10" s="258"/>
      <c r="D10" s="258"/>
      <c r="E10" s="258"/>
      <c r="F10" s="258"/>
      <c r="G10" s="258"/>
      <c r="H10" s="258"/>
      <c r="I10" s="258"/>
      <c r="J10" s="250"/>
      <c r="K10" s="251"/>
      <c r="L10" s="252"/>
      <c r="M10" s="252"/>
      <c r="N10" s="252"/>
      <c r="O10" s="254"/>
      <c r="P10" s="252"/>
      <c r="Q10" s="251"/>
      <c r="R10" s="250"/>
    </row>
    <row r="11" spans="1:18" ht="29.25" customHeight="1" x14ac:dyDescent="0.25">
      <c r="A11" s="16" t="s">
        <v>214</v>
      </c>
      <c r="B11" s="256" t="s">
        <v>9</v>
      </c>
      <c r="C11" s="256"/>
      <c r="D11" s="256"/>
      <c r="E11" s="256"/>
      <c r="F11" s="256"/>
      <c r="G11" s="256"/>
      <c r="H11" s="256"/>
      <c r="I11" s="256"/>
      <c r="J11" s="30" t="s">
        <v>100</v>
      </c>
      <c r="K11" s="141"/>
      <c r="L11" s="30"/>
      <c r="M11" s="30"/>
      <c r="N11" s="30"/>
      <c r="O11" s="30"/>
      <c r="P11" s="30"/>
      <c r="Q11" s="141">
        <f>SUM(Q12:Q12)</f>
        <v>40</v>
      </c>
      <c r="R11" s="30"/>
    </row>
    <row r="12" spans="1:18" x14ac:dyDescent="0.2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153">
        <v>2.5</v>
      </c>
      <c r="L12" s="21">
        <v>4</v>
      </c>
      <c r="M12" s="20"/>
      <c r="N12" s="20">
        <v>4</v>
      </c>
      <c r="O12" s="20"/>
      <c r="P12" s="21"/>
      <c r="Q12" s="142">
        <f>ROUND(K12*L12*N12,2)</f>
        <v>40</v>
      </c>
      <c r="R12" s="18"/>
    </row>
    <row r="13" spans="1:18" ht="15.75" customHeight="1" x14ac:dyDescent="0.25">
      <c r="A13" s="19"/>
      <c r="B13" s="21"/>
      <c r="C13" s="21"/>
      <c r="D13" s="21"/>
      <c r="E13" s="21"/>
      <c r="F13" s="21"/>
      <c r="G13" s="21"/>
      <c r="H13" s="21"/>
      <c r="I13" s="21"/>
      <c r="J13" s="21"/>
      <c r="K13" s="153"/>
      <c r="L13" s="21"/>
      <c r="M13" s="20"/>
      <c r="N13" s="20"/>
      <c r="O13" s="20"/>
      <c r="P13" s="20"/>
      <c r="Q13" s="143"/>
      <c r="R13" s="22"/>
    </row>
    <row r="14" spans="1:18" ht="56.25" customHeight="1" x14ac:dyDescent="0.25">
      <c r="A14" s="16" t="s">
        <v>276</v>
      </c>
      <c r="B14" s="256" t="s">
        <v>272</v>
      </c>
      <c r="C14" s="256"/>
      <c r="D14" s="256"/>
      <c r="E14" s="256"/>
      <c r="F14" s="256"/>
      <c r="G14" s="256"/>
      <c r="H14" s="256"/>
      <c r="I14" s="256"/>
      <c r="J14" s="30" t="s">
        <v>300</v>
      </c>
      <c r="K14" s="141"/>
      <c r="L14" s="30"/>
      <c r="M14" s="30"/>
      <c r="N14" s="30"/>
      <c r="O14" s="30"/>
      <c r="P14" s="30"/>
      <c r="Q14" s="141">
        <f>SUM(Q15:Q15)</f>
        <v>21</v>
      </c>
      <c r="R14" s="30"/>
    </row>
    <row r="15" spans="1:18" ht="15.75" customHeight="1" x14ac:dyDescent="0.25">
      <c r="A15" s="211"/>
      <c r="B15" s="200"/>
      <c r="C15" s="200"/>
      <c r="D15" s="200"/>
      <c r="E15" s="200"/>
      <c r="F15" s="200"/>
      <c r="G15" s="200"/>
      <c r="H15" s="200"/>
      <c r="I15" s="200"/>
      <c r="J15" s="200">
        <v>21</v>
      </c>
      <c r="K15" s="201"/>
      <c r="L15" s="200"/>
      <c r="M15" s="182"/>
      <c r="N15" s="182"/>
      <c r="O15" s="182"/>
      <c r="P15" s="182"/>
      <c r="Q15" s="183">
        <f>J15</f>
        <v>21</v>
      </c>
      <c r="R15" s="213"/>
    </row>
    <row r="16" spans="1:18" ht="15.75" customHeight="1" x14ac:dyDescent="0.25">
      <c r="A16" s="211"/>
      <c r="B16" s="200"/>
      <c r="C16" s="200"/>
      <c r="D16" s="200"/>
      <c r="E16" s="200"/>
      <c r="F16" s="200"/>
      <c r="G16" s="200"/>
      <c r="H16" s="200"/>
      <c r="I16" s="200"/>
      <c r="J16" s="200"/>
      <c r="K16" s="201"/>
      <c r="L16" s="200"/>
      <c r="M16" s="182"/>
      <c r="N16" s="182"/>
      <c r="O16" s="182"/>
      <c r="P16" s="182"/>
      <c r="Q16" s="212"/>
      <c r="R16" s="213"/>
    </row>
    <row r="17" spans="1:29" x14ac:dyDescent="0.25">
      <c r="A17" s="15">
        <v>2</v>
      </c>
      <c r="B17" s="257" t="s">
        <v>11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</row>
    <row r="18" spans="1:29" x14ac:dyDescent="0.25">
      <c r="A18" s="258" t="s">
        <v>86</v>
      </c>
      <c r="B18" s="258"/>
      <c r="C18" s="258"/>
      <c r="D18" s="258"/>
      <c r="E18" s="258"/>
      <c r="F18" s="258"/>
      <c r="G18" s="258"/>
      <c r="H18" s="258"/>
      <c r="I18" s="258"/>
      <c r="J18" s="258" t="s">
        <v>87</v>
      </c>
      <c r="K18" s="258"/>
      <c r="L18" s="258"/>
      <c r="M18" s="258"/>
      <c r="N18" s="258"/>
      <c r="O18" s="258"/>
      <c r="P18" s="258"/>
      <c r="Q18" s="258"/>
      <c r="R18" s="258"/>
    </row>
    <row r="19" spans="1:29" x14ac:dyDescent="0.25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</row>
    <row r="20" spans="1:29" x14ac:dyDescent="0.25">
      <c r="A20" s="258"/>
      <c r="B20" s="258"/>
      <c r="C20" s="258"/>
      <c r="D20" s="258"/>
      <c r="E20" s="258"/>
      <c r="F20" s="258"/>
      <c r="G20" s="258"/>
      <c r="H20" s="258"/>
      <c r="I20" s="258"/>
      <c r="J20" s="250" t="s">
        <v>88</v>
      </c>
      <c r="K20" s="251" t="s">
        <v>125</v>
      </c>
      <c r="L20" s="252" t="s">
        <v>126</v>
      </c>
      <c r="M20" s="252"/>
      <c r="N20" s="252"/>
      <c r="O20" s="253"/>
      <c r="P20" s="252"/>
      <c r="Q20" s="251" t="s">
        <v>95</v>
      </c>
      <c r="R20" s="250" t="s">
        <v>96</v>
      </c>
    </row>
    <row r="21" spans="1:29" x14ac:dyDescent="0.25">
      <c r="A21" s="258"/>
      <c r="B21" s="258"/>
      <c r="C21" s="258"/>
      <c r="D21" s="258"/>
      <c r="E21" s="258"/>
      <c r="F21" s="258"/>
      <c r="G21" s="258"/>
      <c r="H21" s="258"/>
      <c r="I21" s="258"/>
      <c r="J21" s="250"/>
      <c r="K21" s="251"/>
      <c r="L21" s="252"/>
      <c r="M21" s="252"/>
      <c r="N21" s="252"/>
      <c r="O21" s="254"/>
      <c r="P21" s="252"/>
      <c r="Q21" s="251"/>
      <c r="R21" s="250"/>
    </row>
    <row r="22" spans="1:29" ht="29.25" customHeight="1" x14ac:dyDescent="0.25">
      <c r="A22" s="16" t="s">
        <v>15</v>
      </c>
      <c r="B22" s="256" t="s">
        <v>12</v>
      </c>
      <c r="C22" s="256"/>
      <c r="D22" s="256"/>
      <c r="E22" s="256"/>
      <c r="F22" s="256"/>
      <c r="G22" s="256"/>
      <c r="H22" s="256"/>
      <c r="I22" s="256"/>
      <c r="J22" s="30" t="s">
        <v>124</v>
      </c>
      <c r="K22" s="141"/>
      <c r="L22" s="30"/>
      <c r="M22" s="30"/>
      <c r="N22" s="30"/>
      <c r="O22" s="30"/>
      <c r="P22" s="30"/>
      <c r="Q22" s="141">
        <f>SUM(Q23:Q23)</f>
        <v>504</v>
      </c>
      <c r="R22" s="30"/>
    </row>
    <row r="23" spans="1:29" x14ac:dyDescent="0.25">
      <c r="A23" s="17"/>
      <c r="B23" s="21"/>
      <c r="C23" s="21"/>
      <c r="D23" s="21"/>
      <c r="E23" s="21"/>
      <c r="F23" s="21"/>
      <c r="G23" s="21"/>
      <c r="H23" s="21"/>
      <c r="I23" s="21"/>
      <c r="J23" s="21"/>
      <c r="K23" s="153">
        <v>126</v>
      </c>
      <c r="L23" s="21">
        <v>4</v>
      </c>
      <c r="M23" s="20"/>
      <c r="N23" s="20"/>
      <c r="O23" s="20"/>
      <c r="P23" s="21"/>
      <c r="Q23" s="142">
        <f>ROUND(K23*L23,2)</f>
        <v>504</v>
      </c>
      <c r="R23" s="18"/>
      <c r="S23">
        <f>K23*L23</f>
        <v>504</v>
      </c>
      <c r="T23">
        <f>252/12</f>
        <v>21</v>
      </c>
      <c r="W23" s="139"/>
      <c r="AC23">
        <f>21*4</f>
        <v>84</v>
      </c>
    </row>
    <row r="24" spans="1:29" x14ac:dyDescent="0.25">
      <c r="A24" s="19"/>
      <c r="B24" s="21"/>
      <c r="C24" s="21"/>
      <c r="D24" s="21"/>
      <c r="E24" s="21"/>
      <c r="F24" s="21"/>
      <c r="G24" s="21"/>
      <c r="H24" s="21"/>
      <c r="I24" s="21"/>
      <c r="J24" s="21"/>
      <c r="K24" s="153"/>
      <c r="L24" s="21"/>
      <c r="M24" s="20"/>
      <c r="N24" s="20"/>
      <c r="O24" s="20"/>
      <c r="P24" s="20"/>
      <c r="Q24" s="143"/>
      <c r="R24" s="22"/>
    </row>
    <row r="25" spans="1:29" ht="25.5" customHeight="1" x14ac:dyDescent="0.25">
      <c r="A25" s="16" t="s">
        <v>16</v>
      </c>
      <c r="B25" s="256" t="s">
        <v>14</v>
      </c>
      <c r="C25" s="256"/>
      <c r="D25" s="256"/>
      <c r="E25" s="256"/>
      <c r="F25" s="256"/>
      <c r="G25" s="256"/>
      <c r="H25" s="256"/>
      <c r="I25" s="256"/>
      <c r="J25" s="30" t="s">
        <v>124</v>
      </c>
      <c r="K25" s="141"/>
      <c r="L25" s="30"/>
      <c r="M25" s="30"/>
      <c r="N25" s="30"/>
      <c r="O25" s="30"/>
      <c r="P25" s="30"/>
      <c r="Q25" s="141">
        <f>SUM(Q26:Q26)</f>
        <v>756</v>
      </c>
      <c r="R25" s="30"/>
    </row>
    <row r="26" spans="1:29" x14ac:dyDescent="0.25">
      <c r="A26" s="19"/>
      <c r="B26" s="21"/>
      <c r="C26" s="21"/>
      <c r="D26" s="21"/>
      <c r="E26" s="21"/>
      <c r="F26" s="21"/>
      <c r="G26" s="21"/>
      <c r="H26" s="21"/>
      <c r="I26" s="21"/>
      <c r="J26" s="21"/>
      <c r="K26" s="153">
        <v>126</v>
      </c>
      <c r="L26" s="21">
        <v>6</v>
      </c>
      <c r="M26" s="20"/>
      <c r="N26" s="20"/>
      <c r="O26" s="20"/>
      <c r="P26" s="20"/>
      <c r="Q26" s="142">
        <f>ROUND(K26*L26,2)</f>
        <v>756</v>
      </c>
      <c r="R26" s="22"/>
      <c r="T26">
        <v>21</v>
      </c>
      <c r="AB26">
        <f>21*6</f>
        <v>126</v>
      </c>
    </row>
    <row r="27" spans="1:29" ht="15.75" thickBot="1" x14ac:dyDescent="0.3">
      <c r="A27" s="171"/>
      <c r="B27" s="186"/>
      <c r="C27" s="186"/>
      <c r="D27" s="186"/>
      <c r="E27" s="186"/>
      <c r="F27" s="186"/>
      <c r="G27" s="186"/>
      <c r="H27" s="186"/>
      <c r="I27" s="186"/>
      <c r="J27" s="186"/>
      <c r="K27" s="187"/>
      <c r="L27" s="186"/>
      <c r="M27" s="172"/>
      <c r="N27" s="172"/>
      <c r="O27" s="172"/>
      <c r="P27" s="172"/>
      <c r="Q27" s="173"/>
      <c r="R27" s="228"/>
    </row>
    <row r="28" spans="1:29" ht="18.75" x14ac:dyDescent="0.3">
      <c r="A28" s="247" t="s">
        <v>85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9"/>
    </row>
    <row r="29" spans="1:29" ht="15" customHeight="1" x14ac:dyDescent="0.25">
      <c r="A29" s="78">
        <v>3</v>
      </c>
      <c r="B29" s="263" t="s">
        <v>304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5"/>
    </row>
    <row r="30" spans="1:29" x14ac:dyDescent="0.25">
      <c r="A30" s="266" t="s">
        <v>86</v>
      </c>
      <c r="B30" s="258"/>
      <c r="C30" s="258"/>
      <c r="D30" s="258"/>
      <c r="E30" s="258"/>
      <c r="F30" s="258"/>
      <c r="G30" s="258"/>
      <c r="H30" s="258"/>
      <c r="I30" s="258"/>
      <c r="J30" s="258" t="s">
        <v>87</v>
      </c>
      <c r="K30" s="258"/>
      <c r="L30" s="258"/>
      <c r="M30" s="258"/>
      <c r="N30" s="258"/>
      <c r="O30" s="258"/>
      <c r="P30" s="258"/>
      <c r="Q30" s="258"/>
      <c r="R30" s="267"/>
    </row>
    <row r="31" spans="1:29" x14ac:dyDescent="0.25">
      <c r="A31" s="266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67"/>
    </row>
    <row r="32" spans="1:29" x14ac:dyDescent="0.25">
      <c r="A32" s="266"/>
      <c r="B32" s="258"/>
      <c r="C32" s="258"/>
      <c r="D32" s="258"/>
      <c r="E32" s="258"/>
      <c r="F32" s="258"/>
      <c r="G32" s="258"/>
      <c r="H32" s="258"/>
      <c r="I32" s="258"/>
      <c r="J32" s="250" t="s">
        <v>88</v>
      </c>
      <c r="K32" s="251" t="s">
        <v>89</v>
      </c>
      <c r="L32" s="252" t="s">
        <v>90</v>
      </c>
      <c r="M32" s="252" t="s">
        <v>91</v>
      </c>
      <c r="N32" s="252" t="s">
        <v>92</v>
      </c>
      <c r="O32" s="253" t="s">
        <v>93</v>
      </c>
      <c r="P32" s="252" t="s">
        <v>94</v>
      </c>
      <c r="Q32" s="251" t="s">
        <v>95</v>
      </c>
      <c r="R32" s="268" t="s">
        <v>96</v>
      </c>
    </row>
    <row r="33" spans="1:22" x14ac:dyDescent="0.25">
      <c r="A33" s="266"/>
      <c r="B33" s="258"/>
      <c r="C33" s="258"/>
      <c r="D33" s="258"/>
      <c r="E33" s="258"/>
      <c r="F33" s="258"/>
      <c r="G33" s="258"/>
      <c r="H33" s="258"/>
      <c r="I33" s="258"/>
      <c r="J33" s="250"/>
      <c r="K33" s="251"/>
      <c r="L33" s="252"/>
      <c r="M33" s="252"/>
      <c r="N33" s="252"/>
      <c r="O33" s="254"/>
      <c r="P33" s="252"/>
      <c r="Q33" s="251"/>
      <c r="R33" s="268"/>
    </row>
    <row r="34" spans="1:22" ht="42.75" customHeight="1" x14ac:dyDescent="0.25">
      <c r="A34" s="79" t="s">
        <v>19</v>
      </c>
      <c r="B34" s="256" t="s">
        <v>312</v>
      </c>
      <c r="C34" s="256"/>
      <c r="D34" s="256"/>
      <c r="E34" s="256"/>
      <c r="F34" s="256"/>
      <c r="G34" s="256"/>
      <c r="H34" s="256"/>
      <c r="I34" s="256"/>
      <c r="J34" s="30" t="s">
        <v>100</v>
      </c>
      <c r="K34" s="141"/>
      <c r="L34" s="30"/>
      <c r="M34" s="30"/>
      <c r="N34" s="30"/>
      <c r="O34" s="30"/>
      <c r="P34" s="30"/>
      <c r="Q34" s="141">
        <f>SUM(Q35:Q35)</f>
        <v>608.16</v>
      </c>
      <c r="R34" s="80"/>
    </row>
    <row r="35" spans="1:22" x14ac:dyDescent="0.25">
      <c r="A35" s="81"/>
      <c r="B35" s="21" t="s">
        <v>97</v>
      </c>
      <c r="C35" s="21">
        <v>0</v>
      </c>
      <c r="D35" s="21" t="s">
        <v>98</v>
      </c>
      <c r="E35" s="21">
        <v>0</v>
      </c>
      <c r="F35" s="21" t="s">
        <v>99</v>
      </c>
      <c r="G35" s="21">
        <v>4</v>
      </c>
      <c r="H35" s="21" t="s">
        <v>98</v>
      </c>
      <c r="I35" s="21">
        <v>18.09</v>
      </c>
      <c r="J35" s="21"/>
      <c r="K35" s="153">
        <f>(G35*20)+I35</f>
        <v>98.09</v>
      </c>
      <c r="L35" s="21">
        <v>6.2</v>
      </c>
      <c r="M35" s="20"/>
      <c r="N35" s="20"/>
      <c r="O35" s="20"/>
      <c r="P35" s="21"/>
      <c r="Q35" s="142">
        <f>ROUND(K35*L35,2)</f>
        <v>608.16</v>
      </c>
      <c r="R35" s="82"/>
      <c r="S35">
        <f>K35*L35</f>
        <v>608.15800000000002</v>
      </c>
      <c r="T35" s="130">
        <f>Q34-S35</f>
        <v>1.9999999999527063E-3</v>
      </c>
      <c r="V35" s="130"/>
    </row>
    <row r="36" spans="1:22" ht="25.5" customHeight="1" x14ac:dyDescent="0.25">
      <c r="A36" s="83"/>
      <c r="B36" s="21"/>
      <c r="C36" s="21"/>
      <c r="D36" s="21"/>
      <c r="E36" s="21"/>
      <c r="F36" s="21"/>
      <c r="G36" s="21"/>
      <c r="H36" s="21"/>
      <c r="I36" s="21"/>
      <c r="J36" s="21"/>
      <c r="K36" s="153"/>
      <c r="L36" s="21"/>
      <c r="M36" s="20"/>
      <c r="N36" s="20"/>
      <c r="O36" s="20"/>
      <c r="P36" s="20"/>
      <c r="Q36" s="143"/>
      <c r="R36" s="97"/>
    </row>
    <row r="37" spans="1:22" ht="58.5" customHeight="1" x14ac:dyDescent="0.25">
      <c r="A37" s="79" t="s">
        <v>20</v>
      </c>
      <c r="B37" s="256" t="s">
        <v>301</v>
      </c>
      <c r="C37" s="256"/>
      <c r="D37" s="256"/>
      <c r="E37" s="256"/>
      <c r="F37" s="256"/>
      <c r="G37" s="256"/>
      <c r="H37" s="256"/>
      <c r="I37" s="256"/>
      <c r="J37" s="30" t="s">
        <v>18</v>
      </c>
      <c r="K37" s="141"/>
      <c r="L37" s="30"/>
      <c r="M37" s="30"/>
      <c r="N37" s="30"/>
      <c r="O37" s="30"/>
      <c r="P37" s="30"/>
      <c r="Q37" s="141">
        <f>SUM(Q38:Q38)</f>
        <v>196.18</v>
      </c>
      <c r="R37" s="80"/>
    </row>
    <row r="38" spans="1:22" x14ac:dyDescent="0.25">
      <c r="A38" s="83"/>
      <c r="B38" s="21" t="s">
        <v>97</v>
      </c>
      <c r="C38" s="21">
        <v>0</v>
      </c>
      <c r="D38" s="21" t="s">
        <v>98</v>
      </c>
      <c r="E38" s="21">
        <v>0</v>
      </c>
      <c r="F38" s="21" t="s">
        <v>99</v>
      </c>
      <c r="G38" s="21">
        <v>4</v>
      </c>
      <c r="H38" s="21" t="s">
        <v>98</v>
      </c>
      <c r="I38" s="21">
        <v>18.09</v>
      </c>
      <c r="J38" s="21"/>
      <c r="K38" s="153">
        <f>(G38*20)+I38</f>
        <v>98.09</v>
      </c>
      <c r="L38" s="21"/>
      <c r="M38" s="20"/>
      <c r="N38" s="20">
        <v>2</v>
      </c>
      <c r="O38" s="20"/>
      <c r="P38" s="20"/>
      <c r="Q38" s="142">
        <f>ROUND(K38*N38,2)</f>
        <v>196.18</v>
      </c>
      <c r="R38" s="97"/>
      <c r="S38" s="139">
        <f>K38*N38</f>
        <v>196.18</v>
      </c>
      <c r="T38" s="130">
        <f>Q37-S38</f>
        <v>0</v>
      </c>
    </row>
    <row r="39" spans="1:22" ht="25.5" customHeight="1" x14ac:dyDescent="0.25">
      <c r="A39" s="83"/>
      <c r="B39" s="27"/>
      <c r="C39" s="29"/>
      <c r="D39" s="29"/>
      <c r="E39" s="29"/>
      <c r="F39" s="29"/>
      <c r="G39" s="29"/>
      <c r="H39" s="29"/>
      <c r="I39" s="29"/>
      <c r="J39" s="29"/>
      <c r="K39" s="154"/>
      <c r="L39" s="29"/>
      <c r="M39" s="28"/>
      <c r="N39" s="28"/>
      <c r="O39" s="28"/>
      <c r="P39" s="28"/>
      <c r="Q39" s="144"/>
      <c r="R39" s="84"/>
    </row>
    <row r="40" spans="1:22" ht="98.25" customHeight="1" x14ac:dyDescent="0.25">
      <c r="A40" s="79" t="s">
        <v>21</v>
      </c>
      <c r="B40" s="256" t="s">
        <v>84</v>
      </c>
      <c r="C40" s="256"/>
      <c r="D40" s="256"/>
      <c r="E40" s="256"/>
      <c r="F40" s="256"/>
      <c r="G40" s="256"/>
      <c r="H40" s="256"/>
      <c r="I40" s="256"/>
      <c r="J40" s="30" t="s">
        <v>18</v>
      </c>
      <c r="K40" s="141"/>
      <c r="L40" s="30"/>
      <c r="M40" s="30"/>
      <c r="N40" s="30"/>
      <c r="O40" s="30"/>
      <c r="P40" s="30"/>
      <c r="Q40" s="141">
        <f>SUM(Q41:Q41)</f>
        <v>196.18</v>
      </c>
      <c r="R40" s="80"/>
    </row>
    <row r="41" spans="1:22" x14ac:dyDescent="0.25">
      <c r="A41" s="83"/>
      <c r="B41" s="21" t="s">
        <v>97</v>
      </c>
      <c r="C41" s="21">
        <v>0</v>
      </c>
      <c r="D41" s="21" t="s">
        <v>98</v>
      </c>
      <c r="E41" s="21">
        <v>0</v>
      </c>
      <c r="F41" s="21" t="s">
        <v>99</v>
      </c>
      <c r="G41" s="21">
        <v>4</v>
      </c>
      <c r="H41" s="21" t="s">
        <v>98</v>
      </c>
      <c r="I41" s="21">
        <v>18.09</v>
      </c>
      <c r="J41" s="21"/>
      <c r="K41" s="153">
        <f>(G41*20)+I41</f>
        <v>98.09</v>
      </c>
      <c r="L41" s="21"/>
      <c r="M41" s="20"/>
      <c r="N41" s="20">
        <v>2</v>
      </c>
      <c r="O41" s="20"/>
      <c r="P41" s="20"/>
      <c r="Q41" s="142">
        <f>ROUND(K41*N41,2)</f>
        <v>196.18</v>
      </c>
      <c r="R41" s="97"/>
      <c r="S41">
        <f>K41*N41</f>
        <v>196.18</v>
      </c>
      <c r="T41" s="130">
        <f>Q40-S41</f>
        <v>0</v>
      </c>
    </row>
    <row r="42" spans="1:22" ht="25.5" customHeight="1" x14ac:dyDescent="0.25">
      <c r="A42" s="83"/>
      <c r="B42" s="21"/>
      <c r="C42" s="21"/>
      <c r="D42" s="21"/>
      <c r="E42" s="21"/>
      <c r="F42" s="21"/>
      <c r="G42" s="21"/>
      <c r="H42" s="21"/>
      <c r="I42" s="21"/>
      <c r="J42" s="21"/>
      <c r="K42" s="153"/>
      <c r="L42" s="21"/>
      <c r="M42" s="20"/>
      <c r="N42" s="20"/>
      <c r="O42" s="20"/>
      <c r="P42" s="20"/>
      <c r="Q42" s="143"/>
      <c r="R42" s="97"/>
    </row>
    <row r="43" spans="1:22" ht="79.5" customHeight="1" x14ac:dyDescent="0.25">
      <c r="A43" s="79" t="s">
        <v>74</v>
      </c>
      <c r="B43" s="256" t="s">
        <v>17</v>
      </c>
      <c r="C43" s="256"/>
      <c r="D43" s="256"/>
      <c r="E43" s="256"/>
      <c r="F43" s="256"/>
      <c r="G43" s="256"/>
      <c r="H43" s="256"/>
      <c r="I43" s="256"/>
      <c r="J43" s="30" t="s">
        <v>100</v>
      </c>
      <c r="K43" s="141"/>
      <c r="L43" s="30"/>
      <c r="M43" s="30"/>
      <c r="N43" s="30"/>
      <c r="O43" s="30"/>
      <c r="P43" s="30"/>
      <c r="Q43" s="141">
        <f>SUM(Q44:Q44)</f>
        <v>539.5</v>
      </c>
      <c r="R43" s="80"/>
    </row>
    <row r="44" spans="1:22" x14ac:dyDescent="0.25">
      <c r="A44" s="83"/>
      <c r="B44" s="21" t="s">
        <v>97</v>
      </c>
      <c r="C44" s="21">
        <v>0</v>
      </c>
      <c r="D44" s="21" t="s">
        <v>98</v>
      </c>
      <c r="E44" s="21">
        <v>0</v>
      </c>
      <c r="F44" s="21" t="s">
        <v>99</v>
      </c>
      <c r="G44" s="21">
        <v>4</v>
      </c>
      <c r="H44" s="21" t="s">
        <v>98</v>
      </c>
      <c r="I44" s="21">
        <v>18.09</v>
      </c>
      <c r="J44" s="21"/>
      <c r="K44" s="153">
        <f>(G44*20)+I44</f>
        <v>98.09</v>
      </c>
      <c r="L44" s="21">
        <v>5.5</v>
      </c>
      <c r="M44" s="20"/>
      <c r="N44" s="20"/>
      <c r="O44" s="20"/>
      <c r="P44" s="21"/>
      <c r="Q44" s="142">
        <f>ROUND(K44*L44,2)</f>
        <v>539.5</v>
      </c>
      <c r="R44" s="82"/>
      <c r="S44" s="139">
        <f>K44*L44</f>
        <v>539.495</v>
      </c>
      <c r="T44" s="130">
        <f>Q43-S44</f>
        <v>4.9999999999954525E-3</v>
      </c>
    </row>
    <row r="45" spans="1:22" x14ac:dyDescent="0.25">
      <c r="A45" s="83"/>
      <c r="B45" s="20"/>
      <c r="C45" s="20"/>
      <c r="D45" s="20"/>
      <c r="E45" s="20"/>
      <c r="F45" s="20"/>
      <c r="G45" s="20"/>
      <c r="H45" s="20"/>
      <c r="I45" s="20"/>
      <c r="J45" s="20"/>
      <c r="K45" s="153"/>
      <c r="L45" s="21"/>
      <c r="M45" s="21"/>
      <c r="N45" s="20"/>
      <c r="O45" s="20"/>
      <c r="P45" s="20"/>
      <c r="Q45" s="142"/>
      <c r="R45" s="97"/>
    </row>
    <row r="46" spans="1:22" ht="54" customHeight="1" x14ac:dyDescent="0.25">
      <c r="A46" s="79" t="s">
        <v>25</v>
      </c>
      <c r="B46" s="260" t="s">
        <v>28</v>
      </c>
      <c r="C46" s="261"/>
      <c r="D46" s="261"/>
      <c r="E46" s="261"/>
      <c r="F46" s="261"/>
      <c r="G46" s="261"/>
      <c r="H46" s="261"/>
      <c r="I46" s="262"/>
      <c r="J46" s="30" t="s">
        <v>101</v>
      </c>
      <c r="K46" s="141"/>
      <c r="L46" s="30"/>
      <c r="M46" s="30"/>
      <c r="N46" s="30"/>
      <c r="O46" s="30"/>
      <c r="P46" s="30"/>
      <c r="Q46" s="141">
        <f>SUM(Q47:Q47)</f>
        <v>35.31</v>
      </c>
      <c r="R46" s="80"/>
    </row>
    <row r="47" spans="1:22" x14ac:dyDescent="0.25">
      <c r="A47" s="83"/>
      <c r="B47" s="21" t="s">
        <v>97</v>
      </c>
      <c r="C47" s="21">
        <v>0</v>
      </c>
      <c r="D47" s="21" t="s">
        <v>98</v>
      </c>
      <c r="E47" s="21">
        <v>0</v>
      </c>
      <c r="F47" s="21" t="s">
        <v>99</v>
      </c>
      <c r="G47" s="21">
        <v>4</v>
      </c>
      <c r="H47" s="21" t="s">
        <v>98</v>
      </c>
      <c r="I47" s="21">
        <v>18.09</v>
      </c>
      <c r="J47" s="21"/>
      <c r="K47" s="142">
        <f>(G47*20)+I47</f>
        <v>98.09</v>
      </c>
      <c r="L47" s="20">
        <v>1.2</v>
      </c>
      <c r="M47" s="20">
        <v>0.15</v>
      </c>
      <c r="N47" s="20">
        <v>2</v>
      </c>
      <c r="O47" s="20"/>
      <c r="P47" s="20"/>
      <c r="Q47" s="142">
        <f>ROUND(K47*L47*M47*N47,2)</f>
        <v>35.31</v>
      </c>
      <c r="R47" s="138"/>
      <c r="S47">
        <f>K47*L47*M47*N47</f>
        <v>35.312399999999997</v>
      </c>
      <c r="T47" s="130">
        <f>Q46-S47</f>
        <v>-2.3999999999944066E-3</v>
      </c>
    </row>
    <row r="48" spans="1:22" ht="25.5" customHeight="1" x14ac:dyDescent="0.25">
      <c r="A48" s="85"/>
      <c r="B48" s="21"/>
      <c r="C48" s="21"/>
      <c r="D48" s="21"/>
      <c r="E48" s="21"/>
      <c r="F48" s="21"/>
      <c r="G48" s="21"/>
      <c r="H48" s="21"/>
      <c r="I48" s="21"/>
      <c r="J48" s="21"/>
      <c r="K48" s="153"/>
      <c r="L48" s="21"/>
      <c r="M48" s="20"/>
      <c r="N48" s="20"/>
      <c r="O48" s="20"/>
      <c r="P48" s="21"/>
      <c r="Q48" s="142"/>
      <c r="R48" s="84"/>
    </row>
    <row r="49" spans="1:24" ht="56.25" customHeight="1" x14ac:dyDescent="0.25">
      <c r="A49" s="79" t="s">
        <v>24</v>
      </c>
      <c r="B49" s="260" t="s">
        <v>22</v>
      </c>
      <c r="C49" s="261"/>
      <c r="D49" s="261"/>
      <c r="E49" s="261"/>
      <c r="F49" s="261"/>
      <c r="G49" s="261"/>
      <c r="H49" s="261"/>
      <c r="I49" s="262"/>
      <c r="J49" s="30" t="s">
        <v>101</v>
      </c>
      <c r="K49" s="141"/>
      <c r="L49" s="30"/>
      <c r="M49" s="30"/>
      <c r="N49" s="30"/>
      <c r="O49" s="30"/>
      <c r="P49" s="30"/>
      <c r="Q49" s="141">
        <f>SUM(Q50:Q50)</f>
        <v>11.77</v>
      </c>
      <c r="R49" s="80"/>
    </row>
    <row r="50" spans="1:24" x14ac:dyDescent="0.25">
      <c r="A50" s="83"/>
      <c r="B50" s="21" t="s">
        <v>97</v>
      </c>
      <c r="C50" s="21">
        <v>0</v>
      </c>
      <c r="D50" s="21" t="s">
        <v>98</v>
      </c>
      <c r="E50" s="21">
        <v>0</v>
      </c>
      <c r="F50" s="21" t="s">
        <v>99</v>
      </c>
      <c r="G50" s="21">
        <v>4</v>
      </c>
      <c r="H50" s="21" t="s">
        <v>98</v>
      </c>
      <c r="I50" s="21">
        <v>18.09</v>
      </c>
      <c r="J50" s="21"/>
      <c r="K50" s="142">
        <f>(G50*20)+I50</f>
        <v>98.09</v>
      </c>
      <c r="L50" s="20">
        <v>1.2</v>
      </c>
      <c r="M50" s="20">
        <v>0.05</v>
      </c>
      <c r="N50" s="20">
        <v>2</v>
      </c>
      <c r="O50" s="20"/>
      <c r="P50" s="20"/>
      <c r="Q50" s="142">
        <f>ROUND(K50*L50*M50*N50,2)</f>
        <v>11.77</v>
      </c>
      <c r="R50" s="97"/>
      <c r="S50" s="139">
        <f>K50*L50*M50*N50</f>
        <v>11.770800000000001</v>
      </c>
      <c r="T50" s="130">
        <f>Q49-S50</f>
        <v>-8.0000000000168825E-4</v>
      </c>
    </row>
    <row r="51" spans="1:24" ht="15.75" thickBot="1" x14ac:dyDescent="0.3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145"/>
      <c r="L51" s="87"/>
      <c r="M51" s="88"/>
      <c r="N51" s="87"/>
      <c r="O51" s="87"/>
      <c r="P51" s="87"/>
      <c r="Q51" s="145"/>
      <c r="R51" s="89"/>
    </row>
    <row r="52" spans="1:24" ht="37.5" customHeight="1" x14ac:dyDescent="0.25">
      <c r="A52" s="16" t="s">
        <v>277</v>
      </c>
      <c r="B52" s="260" t="s">
        <v>274</v>
      </c>
      <c r="C52" s="261"/>
      <c r="D52" s="261"/>
      <c r="E52" s="261"/>
      <c r="F52" s="261"/>
      <c r="G52" s="261"/>
      <c r="H52" s="261"/>
      <c r="I52" s="262"/>
      <c r="J52" s="30" t="s">
        <v>100</v>
      </c>
      <c r="K52" s="141"/>
      <c r="L52" s="30"/>
      <c r="M52" s="30"/>
      <c r="N52" s="30"/>
      <c r="O52" s="30"/>
      <c r="P52" s="30"/>
      <c r="Q52" s="141">
        <f>SUM(Q53:Q53)</f>
        <v>98.09</v>
      </c>
      <c r="R52" s="30"/>
    </row>
    <row r="53" spans="1:24" x14ac:dyDescent="0.25">
      <c r="A53" s="181"/>
      <c r="B53" s="21" t="s">
        <v>97</v>
      </c>
      <c r="C53" s="21">
        <v>0</v>
      </c>
      <c r="D53" s="21" t="s">
        <v>98</v>
      </c>
      <c r="E53" s="21">
        <v>0</v>
      </c>
      <c r="F53" s="21" t="s">
        <v>99</v>
      </c>
      <c r="G53" s="21">
        <v>4</v>
      </c>
      <c r="H53" s="21" t="s">
        <v>98</v>
      </c>
      <c r="I53" s="21">
        <v>18.09</v>
      </c>
      <c r="J53" s="182"/>
      <c r="K53" s="153">
        <f>(G53*20)+I53</f>
        <v>98.09</v>
      </c>
      <c r="L53" s="172"/>
      <c r="M53" s="174">
        <v>0.5</v>
      </c>
      <c r="N53" s="172">
        <v>2</v>
      </c>
      <c r="O53" s="172"/>
      <c r="P53" s="172"/>
      <c r="Q53" s="142">
        <f>ROUND(K53*M53*N53,2)</f>
        <v>98.09</v>
      </c>
      <c r="R53" s="185"/>
    </row>
    <row r="54" spans="1:24" ht="15.75" thickBot="1" x14ac:dyDescent="0.3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3"/>
      <c r="L54" s="182"/>
      <c r="M54" s="184"/>
      <c r="N54" s="182"/>
      <c r="O54" s="182"/>
      <c r="P54" s="182"/>
      <c r="Q54" s="183"/>
      <c r="R54" s="185"/>
    </row>
    <row r="55" spans="1:24" ht="18.75" x14ac:dyDescent="0.3">
      <c r="A55" s="247" t="s">
        <v>85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9"/>
    </row>
    <row r="56" spans="1:24" x14ac:dyDescent="0.25">
      <c r="A56" s="15">
        <v>4</v>
      </c>
      <c r="B56" s="257" t="s">
        <v>305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</row>
    <row r="57" spans="1:24" x14ac:dyDescent="0.25">
      <c r="A57" s="258" t="s">
        <v>86</v>
      </c>
      <c r="B57" s="258"/>
      <c r="C57" s="258"/>
      <c r="D57" s="258"/>
      <c r="E57" s="258"/>
      <c r="F57" s="258"/>
      <c r="G57" s="258"/>
      <c r="H57" s="258"/>
      <c r="I57" s="258"/>
      <c r="J57" s="258" t="s">
        <v>87</v>
      </c>
      <c r="K57" s="258"/>
      <c r="L57" s="258"/>
      <c r="M57" s="258"/>
      <c r="N57" s="258"/>
      <c r="O57" s="258"/>
      <c r="P57" s="258"/>
      <c r="Q57" s="258"/>
      <c r="R57" s="258"/>
    </row>
    <row r="58" spans="1:24" x14ac:dyDescent="0.25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</row>
    <row r="59" spans="1:24" x14ac:dyDescent="0.25">
      <c r="A59" s="258"/>
      <c r="B59" s="258"/>
      <c r="C59" s="258"/>
      <c r="D59" s="258"/>
      <c r="E59" s="258"/>
      <c r="F59" s="258"/>
      <c r="G59" s="258"/>
      <c r="H59" s="258"/>
      <c r="I59" s="258"/>
      <c r="J59" s="250" t="s">
        <v>88</v>
      </c>
      <c r="K59" s="251" t="s">
        <v>89</v>
      </c>
      <c r="L59" s="252" t="s">
        <v>90</v>
      </c>
      <c r="M59" s="252" t="s">
        <v>91</v>
      </c>
      <c r="N59" s="252" t="s">
        <v>92</v>
      </c>
      <c r="O59" s="253" t="s">
        <v>93</v>
      </c>
      <c r="P59" s="252" t="s">
        <v>94</v>
      </c>
      <c r="Q59" s="251" t="s">
        <v>95</v>
      </c>
      <c r="R59" s="250" t="s">
        <v>96</v>
      </c>
    </row>
    <row r="60" spans="1:24" x14ac:dyDescent="0.25">
      <c r="A60" s="258"/>
      <c r="B60" s="258"/>
      <c r="C60" s="258"/>
      <c r="D60" s="258"/>
      <c r="E60" s="258"/>
      <c r="F60" s="258"/>
      <c r="G60" s="258"/>
      <c r="H60" s="258"/>
      <c r="I60" s="258"/>
      <c r="J60" s="250"/>
      <c r="K60" s="251"/>
      <c r="L60" s="252"/>
      <c r="M60" s="252"/>
      <c r="N60" s="252"/>
      <c r="O60" s="254"/>
      <c r="P60" s="252"/>
      <c r="Q60" s="251"/>
      <c r="R60" s="250"/>
    </row>
    <row r="61" spans="1:24" ht="45.75" customHeight="1" x14ac:dyDescent="0.25">
      <c r="A61" s="16" t="s">
        <v>29</v>
      </c>
      <c r="B61" s="256" t="s">
        <v>312</v>
      </c>
      <c r="C61" s="256"/>
      <c r="D61" s="256"/>
      <c r="E61" s="256"/>
      <c r="F61" s="256"/>
      <c r="G61" s="256"/>
      <c r="H61" s="256"/>
      <c r="I61" s="256"/>
      <c r="J61" s="30" t="s">
        <v>100</v>
      </c>
      <c r="K61" s="141"/>
      <c r="L61" s="30"/>
      <c r="M61" s="30"/>
      <c r="N61" s="30"/>
      <c r="O61" s="30"/>
      <c r="P61" s="30"/>
      <c r="Q61" s="141">
        <f>SUM(Q62:Q62)</f>
        <v>560.11</v>
      </c>
      <c r="R61" s="30"/>
    </row>
    <row r="62" spans="1:24" x14ac:dyDescent="0.25">
      <c r="A62" s="17"/>
      <c r="B62" s="21" t="s">
        <v>97</v>
      </c>
      <c r="C62" s="21">
        <v>0</v>
      </c>
      <c r="D62" s="21" t="s">
        <v>98</v>
      </c>
      <c r="E62" s="21">
        <v>0</v>
      </c>
      <c r="F62" s="21" t="s">
        <v>99</v>
      </c>
      <c r="G62" s="21">
        <v>4</v>
      </c>
      <c r="H62" s="21" t="s">
        <v>98</v>
      </c>
      <c r="I62" s="21">
        <v>10.34</v>
      </c>
      <c r="J62" s="21"/>
      <c r="K62" s="153">
        <f>(G62*20)+I62</f>
        <v>90.34</v>
      </c>
      <c r="L62" s="21">
        <v>6.2</v>
      </c>
      <c r="M62" s="20"/>
      <c r="N62" s="20"/>
      <c r="O62" s="20"/>
      <c r="P62" s="21"/>
      <c r="Q62" s="142">
        <f>ROUND(K62*L62,2)</f>
        <v>560.11</v>
      </c>
      <c r="R62" s="18"/>
      <c r="S62">
        <f>K62*L62</f>
        <v>560.10800000000006</v>
      </c>
      <c r="T62" s="130">
        <f>Q61-S62</f>
        <v>1.9999999999527063E-3</v>
      </c>
      <c r="V62" s="130"/>
      <c r="X62" s="139"/>
    </row>
    <row r="63" spans="1:24" x14ac:dyDescent="0.25">
      <c r="A63" s="19"/>
      <c r="B63" s="21"/>
      <c r="C63" s="21"/>
      <c r="D63" s="21"/>
      <c r="E63" s="21"/>
      <c r="F63" s="21"/>
      <c r="G63" s="21"/>
      <c r="H63" s="21"/>
      <c r="I63" s="21"/>
      <c r="J63" s="21"/>
      <c r="K63" s="153"/>
      <c r="L63" s="21"/>
      <c r="M63" s="20"/>
      <c r="N63" s="20"/>
      <c r="O63" s="20"/>
      <c r="P63" s="20"/>
      <c r="Q63" s="143"/>
      <c r="R63" s="96"/>
    </row>
    <row r="64" spans="1:24" ht="49.5" customHeight="1" x14ac:dyDescent="0.25">
      <c r="A64" s="16" t="s">
        <v>30</v>
      </c>
      <c r="B64" s="256" t="s">
        <v>301</v>
      </c>
      <c r="C64" s="256"/>
      <c r="D64" s="256"/>
      <c r="E64" s="256"/>
      <c r="F64" s="256"/>
      <c r="G64" s="256"/>
      <c r="H64" s="256"/>
      <c r="I64" s="256"/>
      <c r="J64" s="30" t="s">
        <v>18</v>
      </c>
      <c r="K64" s="141"/>
      <c r="L64" s="30"/>
      <c r="M64" s="30"/>
      <c r="N64" s="30"/>
      <c r="O64" s="30"/>
      <c r="P64" s="30"/>
      <c r="Q64" s="141">
        <f>SUM(Q65:Q65)</f>
        <v>180.68</v>
      </c>
      <c r="R64" s="30"/>
    </row>
    <row r="65" spans="1:20" x14ac:dyDescent="0.25">
      <c r="A65" s="19"/>
      <c r="B65" s="21" t="s">
        <v>97</v>
      </c>
      <c r="C65" s="21">
        <v>0</v>
      </c>
      <c r="D65" s="21" t="s">
        <v>98</v>
      </c>
      <c r="E65" s="21">
        <v>0</v>
      </c>
      <c r="F65" s="21" t="s">
        <v>99</v>
      </c>
      <c r="G65" s="21">
        <v>4</v>
      </c>
      <c r="H65" s="21" t="s">
        <v>98</v>
      </c>
      <c r="I65" s="21">
        <v>10.34</v>
      </c>
      <c r="J65" s="21"/>
      <c r="K65" s="153">
        <f>(G65*20)+I65</f>
        <v>90.34</v>
      </c>
      <c r="L65" s="21"/>
      <c r="M65" s="20"/>
      <c r="N65" s="20">
        <v>2</v>
      </c>
      <c r="O65" s="20"/>
      <c r="P65" s="21"/>
      <c r="Q65" s="142">
        <f>ROUND(K65*N65,2)</f>
        <v>180.68</v>
      </c>
      <c r="R65" s="18"/>
      <c r="S65" s="139">
        <f>K65*N65</f>
        <v>180.68</v>
      </c>
      <c r="T65" s="130">
        <f>Q64-S65</f>
        <v>0</v>
      </c>
    </row>
    <row r="66" spans="1:20" x14ac:dyDescent="0.25">
      <c r="A66" s="19"/>
      <c r="B66" s="27"/>
      <c r="C66" s="29"/>
      <c r="D66" s="29"/>
      <c r="E66" s="29"/>
      <c r="F66" s="29"/>
      <c r="G66" s="29"/>
      <c r="H66" s="29"/>
      <c r="I66" s="29"/>
      <c r="J66" s="29"/>
      <c r="K66" s="154"/>
      <c r="L66" s="29"/>
      <c r="M66" s="28"/>
      <c r="N66" s="28"/>
      <c r="O66" s="28"/>
      <c r="P66" s="28"/>
      <c r="Q66" s="144"/>
      <c r="R66" s="24"/>
    </row>
    <row r="67" spans="1:20" ht="93" customHeight="1" x14ac:dyDescent="0.25">
      <c r="A67" s="16" t="s">
        <v>31</v>
      </c>
      <c r="B67" s="256" t="s">
        <v>84</v>
      </c>
      <c r="C67" s="256"/>
      <c r="D67" s="256"/>
      <c r="E67" s="256"/>
      <c r="F67" s="256"/>
      <c r="G67" s="256"/>
      <c r="H67" s="256"/>
      <c r="I67" s="256"/>
      <c r="J67" s="30" t="s">
        <v>18</v>
      </c>
      <c r="K67" s="141"/>
      <c r="L67" s="30"/>
      <c r="M67" s="30"/>
      <c r="N67" s="30"/>
      <c r="O67" s="30"/>
      <c r="P67" s="30"/>
      <c r="Q67" s="141">
        <f>SUM(Q68:Q68)</f>
        <v>180.68</v>
      </c>
      <c r="R67" s="30"/>
    </row>
    <row r="68" spans="1:20" x14ac:dyDescent="0.25">
      <c r="A68" s="19"/>
      <c r="B68" s="21" t="s">
        <v>97</v>
      </c>
      <c r="C68" s="21">
        <v>0</v>
      </c>
      <c r="D68" s="21" t="s">
        <v>98</v>
      </c>
      <c r="E68" s="21">
        <v>0</v>
      </c>
      <c r="F68" s="21" t="s">
        <v>99</v>
      </c>
      <c r="G68" s="21">
        <v>4</v>
      </c>
      <c r="H68" s="21" t="s">
        <v>98</v>
      </c>
      <c r="I68" s="21">
        <v>10.34</v>
      </c>
      <c r="J68" s="21"/>
      <c r="K68" s="153">
        <f>(G68*20)+I68</f>
        <v>90.34</v>
      </c>
      <c r="L68" s="21"/>
      <c r="M68" s="20"/>
      <c r="N68" s="20">
        <v>2</v>
      </c>
      <c r="O68" s="20"/>
      <c r="P68" s="21"/>
      <c r="Q68" s="142">
        <f>ROUND(K68*N68,2)</f>
        <v>180.68</v>
      </c>
      <c r="R68" s="18"/>
      <c r="S68" s="139">
        <f>K68*N68</f>
        <v>180.68</v>
      </c>
      <c r="T68" s="130">
        <f>Q67-S68</f>
        <v>0</v>
      </c>
    </row>
    <row r="69" spans="1:20" x14ac:dyDescent="0.25">
      <c r="A69" s="19"/>
      <c r="B69" s="21"/>
      <c r="C69" s="21"/>
      <c r="D69" s="21"/>
      <c r="E69" s="21"/>
      <c r="F69" s="21"/>
      <c r="G69" s="21"/>
      <c r="H69" s="21"/>
      <c r="I69" s="21"/>
      <c r="J69" s="21"/>
      <c r="K69" s="153"/>
      <c r="L69" s="21"/>
      <c r="M69" s="20"/>
      <c r="N69" s="20"/>
      <c r="O69" s="20"/>
      <c r="P69" s="20"/>
      <c r="Q69" s="143"/>
      <c r="R69" s="96"/>
    </row>
    <row r="70" spans="1:20" ht="59.25" customHeight="1" x14ac:dyDescent="0.25">
      <c r="A70" s="16" t="s">
        <v>32</v>
      </c>
      <c r="B70" s="256" t="s">
        <v>17</v>
      </c>
      <c r="C70" s="256"/>
      <c r="D70" s="256"/>
      <c r="E70" s="256"/>
      <c r="F70" s="256"/>
      <c r="G70" s="256"/>
      <c r="H70" s="256"/>
      <c r="I70" s="256"/>
      <c r="J70" s="30" t="s">
        <v>100</v>
      </c>
      <c r="K70" s="141"/>
      <c r="L70" s="30"/>
      <c r="M70" s="30"/>
      <c r="N70" s="30"/>
      <c r="O70" s="30"/>
      <c r="P70" s="30"/>
      <c r="Q70" s="141">
        <f>SUM(Q71:Q71)</f>
        <v>496.87</v>
      </c>
      <c r="R70" s="30"/>
    </row>
    <row r="71" spans="1:20" x14ac:dyDescent="0.25">
      <c r="A71" s="19"/>
      <c r="B71" s="21" t="s">
        <v>97</v>
      </c>
      <c r="C71" s="21">
        <v>0</v>
      </c>
      <c r="D71" s="21" t="s">
        <v>98</v>
      </c>
      <c r="E71" s="21">
        <v>0</v>
      </c>
      <c r="F71" s="21" t="s">
        <v>99</v>
      </c>
      <c r="G71" s="21">
        <v>4</v>
      </c>
      <c r="H71" s="21" t="s">
        <v>98</v>
      </c>
      <c r="I71" s="21">
        <v>10.34</v>
      </c>
      <c r="J71" s="21"/>
      <c r="K71" s="153">
        <f>(G71*20)+I71</f>
        <v>90.34</v>
      </c>
      <c r="L71" s="21">
        <v>5.5</v>
      </c>
      <c r="M71" s="20"/>
      <c r="N71" s="20"/>
      <c r="O71" s="20"/>
      <c r="P71" s="21"/>
      <c r="Q71" s="142">
        <f>ROUND(K71*L71,2)</f>
        <v>496.87</v>
      </c>
      <c r="R71" s="18"/>
      <c r="S71">
        <f>K71*L71</f>
        <v>496.87</v>
      </c>
      <c r="T71" s="130">
        <f>Q70-S71</f>
        <v>0</v>
      </c>
    </row>
    <row r="72" spans="1:20" x14ac:dyDescent="0.25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153"/>
      <c r="L72" s="21"/>
      <c r="M72" s="21"/>
      <c r="N72" s="20"/>
      <c r="O72" s="20"/>
      <c r="P72" s="20"/>
      <c r="Q72" s="142"/>
      <c r="R72" s="96"/>
    </row>
    <row r="73" spans="1:20" ht="45.75" customHeight="1" x14ac:dyDescent="0.25">
      <c r="A73" s="16" t="s">
        <v>33</v>
      </c>
      <c r="B73" s="260" t="s">
        <v>28</v>
      </c>
      <c r="C73" s="261"/>
      <c r="D73" s="261"/>
      <c r="E73" s="261"/>
      <c r="F73" s="261"/>
      <c r="G73" s="261"/>
      <c r="H73" s="261"/>
      <c r="I73" s="262"/>
      <c r="J73" s="30" t="s">
        <v>101</v>
      </c>
      <c r="K73" s="141"/>
      <c r="L73" s="30"/>
      <c r="M73" s="30"/>
      <c r="N73" s="30"/>
      <c r="O73" s="30"/>
      <c r="P73" s="30"/>
      <c r="Q73" s="141">
        <f>SUM(Q74:Q74)</f>
        <v>32.520000000000003</v>
      </c>
      <c r="R73" s="30"/>
    </row>
    <row r="74" spans="1:20" x14ac:dyDescent="0.25">
      <c r="A74" s="19"/>
      <c r="B74" s="21" t="s">
        <v>97</v>
      </c>
      <c r="C74" s="21">
        <v>0</v>
      </c>
      <c r="D74" s="21" t="s">
        <v>98</v>
      </c>
      <c r="E74" s="21">
        <v>0</v>
      </c>
      <c r="F74" s="21" t="s">
        <v>99</v>
      </c>
      <c r="G74" s="21">
        <v>4</v>
      </c>
      <c r="H74" s="21" t="s">
        <v>98</v>
      </c>
      <c r="I74" s="21">
        <v>10.34</v>
      </c>
      <c r="J74" s="21"/>
      <c r="K74" s="153">
        <f>(G74*20)+I74</f>
        <v>90.34</v>
      </c>
      <c r="L74" s="21">
        <v>1.2</v>
      </c>
      <c r="M74" s="21">
        <v>0.15</v>
      </c>
      <c r="N74" s="21">
        <v>2</v>
      </c>
      <c r="O74" s="20"/>
      <c r="P74" s="20"/>
      <c r="Q74" s="142">
        <f>ROUND(K74*L74*M74*N74,2)</f>
        <v>32.520000000000003</v>
      </c>
      <c r="R74" s="96"/>
      <c r="S74" s="139">
        <f>K74*L74*M74*N74</f>
        <v>32.522399999999998</v>
      </c>
      <c r="T74" s="130">
        <f>Q73-S74</f>
        <v>-2.3999999999944066E-3</v>
      </c>
    </row>
    <row r="75" spans="1:20" x14ac:dyDescent="0.25">
      <c r="A75" s="23"/>
      <c r="B75" s="21"/>
      <c r="C75" s="21"/>
      <c r="D75" s="21"/>
      <c r="E75" s="21"/>
      <c r="F75" s="21"/>
      <c r="G75" s="21"/>
      <c r="H75" s="21"/>
      <c r="I75" s="21"/>
      <c r="J75" s="21"/>
      <c r="K75" s="153"/>
      <c r="L75" s="21"/>
      <c r="M75" s="20"/>
      <c r="N75" s="20"/>
      <c r="O75" s="20"/>
      <c r="P75" s="21"/>
      <c r="Q75" s="142"/>
      <c r="R75" s="24"/>
    </row>
    <row r="76" spans="1:20" ht="57" customHeight="1" x14ac:dyDescent="0.25">
      <c r="A76" s="16" t="s">
        <v>76</v>
      </c>
      <c r="B76" s="260" t="s">
        <v>22</v>
      </c>
      <c r="C76" s="261"/>
      <c r="D76" s="261"/>
      <c r="E76" s="261"/>
      <c r="F76" s="261"/>
      <c r="G76" s="261"/>
      <c r="H76" s="261"/>
      <c r="I76" s="262"/>
      <c r="J76" s="30" t="s">
        <v>101</v>
      </c>
      <c r="K76" s="141"/>
      <c r="L76" s="30"/>
      <c r="M76" s="30"/>
      <c r="N76" s="30"/>
      <c r="O76" s="30"/>
      <c r="P76" s="30"/>
      <c r="Q76" s="141">
        <f>SUM(Q77:Q77)</f>
        <v>10.84</v>
      </c>
      <c r="R76" s="30"/>
    </row>
    <row r="77" spans="1:20" x14ac:dyDescent="0.25">
      <c r="A77" s="19"/>
      <c r="B77" s="21" t="s">
        <v>97</v>
      </c>
      <c r="C77" s="21">
        <v>0</v>
      </c>
      <c r="D77" s="21" t="s">
        <v>98</v>
      </c>
      <c r="E77" s="21">
        <v>0</v>
      </c>
      <c r="F77" s="21" t="s">
        <v>99</v>
      </c>
      <c r="G77" s="21">
        <v>4</v>
      </c>
      <c r="H77" s="21" t="s">
        <v>98</v>
      </c>
      <c r="I77" s="21">
        <v>10.34</v>
      </c>
      <c r="J77" s="21"/>
      <c r="K77" s="153">
        <f>(G77*20)+I77</f>
        <v>90.34</v>
      </c>
      <c r="L77" s="21">
        <v>1.2</v>
      </c>
      <c r="M77" s="21">
        <v>0.05</v>
      </c>
      <c r="N77" s="21">
        <v>2</v>
      </c>
      <c r="O77" s="20"/>
      <c r="P77" s="20"/>
      <c r="Q77" s="142">
        <f>ROUND(K77*L77*M77*N77,2)</f>
        <v>10.84</v>
      </c>
      <c r="R77" s="96"/>
      <c r="S77" s="139">
        <f>K77*L77*M77*N77</f>
        <v>10.840800000000002</v>
      </c>
      <c r="T77" s="130">
        <f>Q76-S77</f>
        <v>-8.0000000000168825E-4</v>
      </c>
    </row>
    <row r="78" spans="1:20" x14ac:dyDescent="0.25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142"/>
      <c r="L78" s="20"/>
      <c r="M78" s="25"/>
      <c r="N78" s="20"/>
      <c r="O78" s="20"/>
      <c r="P78" s="20"/>
      <c r="Q78" s="142"/>
      <c r="R78" s="26"/>
    </row>
    <row r="79" spans="1:20" ht="45" customHeight="1" x14ac:dyDescent="0.25">
      <c r="A79" s="16" t="s">
        <v>102</v>
      </c>
      <c r="B79" s="260" t="s">
        <v>274</v>
      </c>
      <c r="C79" s="261"/>
      <c r="D79" s="261"/>
      <c r="E79" s="261"/>
      <c r="F79" s="261"/>
      <c r="G79" s="261"/>
      <c r="H79" s="261"/>
      <c r="I79" s="262"/>
      <c r="J79" s="30" t="s">
        <v>100</v>
      </c>
      <c r="K79" s="141"/>
      <c r="L79" s="30"/>
      <c r="M79" s="30"/>
      <c r="N79" s="30"/>
      <c r="O79" s="30"/>
      <c r="P79" s="30"/>
      <c r="Q79" s="141">
        <f>SUM(Q80:Q80)</f>
        <v>90.34</v>
      </c>
      <c r="R79" s="30"/>
    </row>
    <row r="80" spans="1:20" x14ac:dyDescent="0.25">
      <c r="A80" s="171"/>
      <c r="B80" s="21" t="s">
        <v>97</v>
      </c>
      <c r="C80" s="21">
        <v>0</v>
      </c>
      <c r="D80" s="21" t="s">
        <v>98</v>
      </c>
      <c r="E80" s="21">
        <v>0</v>
      </c>
      <c r="F80" s="21" t="s">
        <v>99</v>
      </c>
      <c r="G80" s="21">
        <v>4</v>
      </c>
      <c r="H80" s="21" t="s">
        <v>98</v>
      </c>
      <c r="I80" s="21">
        <v>10.34</v>
      </c>
      <c r="J80" s="172"/>
      <c r="K80" s="153">
        <f>(G80*20)+I80</f>
        <v>90.34</v>
      </c>
      <c r="L80" s="172"/>
      <c r="M80" s="174">
        <v>0.5</v>
      </c>
      <c r="N80" s="172">
        <v>2</v>
      </c>
      <c r="O80" s="172"/>
      <c r="P80" s="172"/>
      <c r="Q80" s="142">
        <f>ROUND(K80*M80*N80,2)</f>
        <v>90.34</v>
      </c>
      <c r="R80" s="175"/>
    </row>
    <row r="81" spans="1:25" ht="15.75" thickBot="1" x14ac:dyDescent="0.3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3"/>
      <c r="L81" s="172"/>
      <c r="M81" s="174"/>
      <c r="N81" s="172"/>
      <c r="O81" s="172"/>
      <c r="P81" s="172"/>
      <c r="Q81" s="173"/>
      <c r="R81" s="175"/>
    </row>
    <row r="82" spans="1:25" ht="19.5" thickBot="1" x14ac:dyDescent="0.35">
      <c r="A82" s="247"/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9"/>
    </row>
    <row r="83" spans="1:25" ht="18.75" x14ac:dyDescent="0.3">
      <c r="A83" s="247" t="s">
        <v>85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9"/>
    </row>
    <row r="84" spans="1:25" x14ac:dyDescent="0.25">
      <c r="A84" s="78">
        <v>5</v>
      </c>
      <c r="B84" s="257" t="s">
        <v>306</v>
      </c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69"/>
    </row>
    <row r="85" spans="1:25" x14ac:dyDescent="0.25">
      <c r="A85" s="266" t="s">
        <v>86</v>
      </c>
      <c r="B85" s="258"/>
      <c r="C85" s="258"/>
      <c r="D85" s="258"/>
      <c r="E85" s="258"/>
      <c r="F85" s="258"/>
      <c r="G85" s="258"/>
      <c r="H85" s="258"/>
      <c r="I85" s="258"/>
      <c r="J85" s="258" t="s">
        <v>87</v>
      </c>
      <c r="K85" s="258"/>
      <c r="L85" s="258"/>
      <c r="M85" s="258"/>
      <c r="N85" s="258"/>
      <c r="O85" s="258"/>
      <c r="P85" s="258"/>
      <c r="Q85" s="258"/>
      <c r="R85" s="267"/>
    </row>
    <row r="86" spans="1:25" x14ac:dyDescent="0.25">
      <c r="A86" s="266"/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67"/>
    </row>
    <row r="87" spans="1:25" x14ac:dyDescent="0.25">
      <c r="A87" s="266"/>
      <c r="B87" s="258"/>
      <c r="C87" s="258"/>
      <c r="D87" s="258"/>
      <c r="E87" s="258"/>
      <c r="F87" s="258"/>
      <c r="G87" s="258"/>
      <c r="H87" s="258"/>
      <c r="I87" s="258"/>
      <c r="J87" s="250" t="s">
        <v>88</v>
      </c>
      <c r="K87" s="251" t="s">
        <v>89</v>
      </c>
      <c r="L87" s="252" t="s">
        <v>90</v>
      </c>
      <c r="M87" s="252" t="s">
        <v>91</v>
      </c>
      <c r="N87" s="252" t="s">
        <v>92</v>
      </c>
      <c r="O87" s="253" t="s">
        <v>93</v>
      </c>
      <c r="P87" s="252" t="s">
        <v>94</v>
      </c>
      <c r="Q87" s="251" t="s">
        <v>95</v>
      </c>
      <c r="R87" s="268" t="s">
        <v>96</v>
      </c>
    </row>
    <row r="88" spans="1:25" x14ac:dyDescent="0.25">
      <c r="A88" s="266"/>
      <c r="B88" s="258"/>
      <c r="C88" s="258"/>
      <c r="D88" s="258"/>
      <c r="E88" s="258"/>
      <c r="F88" s="258"/>
      <c r="G88" s="258"/>
      <c r="H88" s="258"/>
      <c r="I88" s="258"/>
      <c r="J88" s="250"/>
      <c r="K88" s="251"/>
      <c r="L88" s="252"/>
      <c r="M88" s="252"/>
      <c r="N88" s="252"/>
      <c r="O88" s="254"/>
      <c r="P88" s="252"/>
      <c r="Q88" s="251"/>
      <c r="R88" s="268"/>
    </row>
    <row r="89" spans="1:25" ht="53.25" customHeight="1" x14ac:dyDescent="0.25">
      <c r="A89" s="79" t="s">
        <v>34</v>
      </c>
      <c r="B89" s="256" t="s">
        <v>312</v>
      </c>
      <c r="C89" s="256"/>
      <c r="D89" s="256"/>
      <c r="E89" s="256"/>
      <c r="F89" s="256"/>
      <c r="G89" s="256"/>
      <c r="H89" s="256"/>
      <c r="I89" s="256"/>
      <c r="J89" s="30" t="s">
        <v>100</v>
      </c>
      <c r="K89" s="141"/>
      <c r="L89" s="30"/>
      <c r="M89" s="30"/>
      <c r="N89" s="30"/>
      <c r="O89" s="30"/>
      <c r="P89" s="30"/>
      <c r="Q89" s="141">
        <f>SUM(Q90:Q90)</f>
        <v>604.44000000000005</v>
      </c>
      <c r="R89" s="80"/>
    </row>
    <row r="90" spans="1:25" x14ac:dyDescent="0.25">
      <c r="A90" s="81"/>
      <c r="B90" s="21" t="s">
        <v>97</v>
      </c>
      <c r="C90" s="21">
        <v>0</v>
      </c>
      <c r="D90" s="21" t="s">
        <v>98</v>
      </c>
      <c r="E90" s="21">
        <v>0</v>
      </c>
      <c r="F90" s="21" t="s">
        <v>99</v>
      </c>
      <c r="G90" s="21">
        <v>4</v>
      </c>
      <c r="H90" s="21" t="s">
        <v>98</v>
      </c>
      <c r="I90" s="21">
        <v>17.489999999999998</v>
      </c>
      <c r="J90" s="21"/>
      <c r="K90" s="153">
        <f>(G90*20)+I90</f>
        <v>97.49</v>
      </c>
      <c r="L90" s="21">
        <v>6.2</v>
      </c>
      <c r="M90" s="20"/>
      <c r="N90" s="20"/>
      <c r="O90" s="20"/>
      <c r="P90" s="21"/>
      <c r="Q90" s="142">
        <f>ROUND(K90*L90,2)</f>
        <v>604.44000000000005</v>
      </c>
      <c r="R90" s="82"/>
      <c r="S90">
        <f>K90*L90</f>
        <v>604.43799999999999</v>
      </c>
      <c r="T90" s="130">
        <f>Q89-S90</f>
        <v>2.0000000000663931E-3</v>
      </c>
    </row>
    <row r="91" spans="1:25" x14ac:dyDescent="0.25">
      <c r="A91" s="83"/>
      <c r="B91" s="21"/>
      <c r="C91" s="21"/>
      <c r="D91" s="21"/>
      <c r="E91" s="21"/>
      <c r="F91" s="21"/>
      <c r="G91" s="21"/>
      <c r="H91" s="21"/>
      <c r="I91" s="21"/>
      <c r="J91" s="21"/>
      <c r="K91" s="153"/>
      <c r="L91" s="21"/>
      <c r="M91" s="20"/>
      <c r="N91" s="20"/>
      <c r="O91" s="20"/>
      <c r="P91" s="20"/>
      <c r="Q91" s="143"/>
      <c r="R91" s="97"/>
      <c r="X91">
        <f>183.74-70</f>
        <v>113.74000000000001</v>
      </c>
    </row>
    <row r="92" spans="1:25" ht="65.25" customHeight="1" x14ac:dyDescent="0.25">
      <c r="A92" s="79" t="s">
        <v>35</v>
      </c>
      <c r="B92" s="256" t="s">
        <v>301</v>
      </c>
      <c r="C92" s="256"/>
      <c r="D92" s="256"/>
      <c r="E92" s="256"/>
      <c r="F92" s="256"/>
      <c r="G92" s="256"/>
      <c r="H92" s="256"/>
      <c r="I92" s="256"/>
      <c r="J92" s="30" t="s">
        <v>18</v>
      </c>
      <c r="K92" s="141"/>
      <c r="L92" s="30"/>
      <c r="M92" s="30"/>
      <c r="N92" s="30"/>
      <c r="O92" s="30"/>
      <c r="P92" s="30"/>
      <c r="Q92" s="141">
        <f>SUM(Q93:Q93)</f>
        <v>194.98</v>
      </c>
      <c r="R92" s="80"/>
      <c r="X92">
        <v>5</v>
      </c>
      <c r="Y92">
        <v>13.74</v>
      </c>
    </row>
    <row r="93" spans="1:25" x14ac:dyDescent="0.25">
      <c r="A93" s="83"/>
      <c r="B93" s="21" t="s">
        <v>97</v>
      </c>
      <c r="C93" s="21">
        <v>0</v>
      </c>
      <c r="D93" s="21" t="s">
        <v>98</v>
      </c>
      <c r="E93" s="21">
        <v>0</v>
      </c>
      <c r="F93" s="21" t="s">
        <v>99</v>
      </c>
      <c r="G93" s="21">
        <v>4</v>
      </c>
      <c r="H93" s="21" t="s">
        <v>98</v>
      </c>
      <c r="I93" s="21">
        <v>17.489999999999998</v>
      </c>
      <c r="J93" s="21"/>
      <c r="K93" s="153">
        <f>(G93*20)+I93</f>
        <v>97.49</v>
      </c>
      <c r="L93" s="21"/>
      <c r="M93" s="20"/>
      <c r="N93" s="20">
        <v>2</v>
      </c>
      <c r="O93" s="20"/>
      <c r="P93" s="21"/>
      <c r="Q93" s="142">
        <f>ROUND(K93*N93,2)</f>
        <v>194.98</v>
      </c>
      <c r="R93" s="82"/>
      <c r="S93">
        <f>K93*N93</f>
        <v>194.98</v>
      </c>
      <c r="T93" s="130">
        <f>Q92-S93</f>
        <v>0</v>
      </c>
      <c r="Y93">
        <f>100+13.74</f>
        <v>113.74</v>
      </c>
    </row>
    <row r="94" spans="1:25" x14ac:dyDescent="0.25">
      <c r="A94" s="83"/>
      <c r="B94" s="27"/>
      <c r="C94" s="29"/>
      <c r="D94" s="29"/>
      <c r="E94" s="29"/>
      <c r="F94" s="29"/>
      <c r="G94" s="29"/>
      <c r="H94" s="29"/>
      <c r="I94" s="29"/>
      <c r="J94" s="29"/>
      <c r="K94" s="154"/>
      <c r="L94" s="29"/>
      <c r="M94" s="28"/>
      <c r="N94" s="28"/>
      <c r="O94" s="28"/>
      <c r="P94" s="28"/>
      <c r="Q94" s="144"/>
      <c r="R94" s="84"/>
    </row>
    <row r="95" spans="1:25" ht="90.75" customHeight="1" x14ac:dyDescent="0.25">
      <c r="A95" s="79" t="s">
        <v>36</v>
      </c>
      <c r="B95" s="256" t="s">
        <v>84</v>
      </c>
      <c r="C95" s="256"/>
      <c r="D95" s="256"/>
      <c r="E95" s="256"/>
      <c r="F95" s="256"/>
      <c r="G95" s="256"/>
      <c r="H95" s="256"/>
      <c r="I95" s="256"/>
      <c r="J95" s="30" t="s">
        <v>18</v>
      </c>
      <c r="K95" s="141"/>
      <c r="L95" s="30"/>
      <c r="M95" s="30"/>
      <c r="N95" s="30"/>
      <c r="O95" s="30"/>
      <c r="P95" s="30"/>
      <c r="Q95" s="141">
        <f>SUM(Q96:Q96)</f>
        <v>194.98</v>
      </c>
      <c r="R95" s="80"/>
    </row>
    <row r="96" spans="1:25" x14ac:dyDescent="0.25">
      <c r="A96" s="83"/>
      <c r="B96" s="21" t="s">
        <v>97</v>
      </c>
      <c r="C96" s="21">
        <v>0</v>
      </c>
      <c r="D96" s="21" t="s">
        <v>98</v>
      </c>
      <c r="E96" s="21">
        <v>0</v>
      </c>
      <c r="F96" s="21" t="s">
        <v>99</v>
      </c>
      <c r="G96" s="21">
        <v>4</v>
      </c>
      <c r="H96" s="21" t="s">
        <v>98</v>
      </c>
      <c r="I96" s="21">
        <v>17.489999999999998</v>
      </c>
      <c r="J96" s="21"/>
      <c r="K96" s="153">
        <f>(G96*20)+I96</f>
        <v>97.49</v>
      </c>
      <c r="L96" s="21"/>
      <c r="M96" s="20"/>
      <c r="N96" s="20">
        <v>2</v>
      </c>
      <c r="O96" s="20"/>
      <c r="P96" s="21"/>
      <c r="Q96" s="142">
        <f>ROUND(K96*N96,2)</f>
        <v>194.98</v>
      </c>
      <c r="R96" s="82"/>
      <c r="S96">
        <f>K96*N96</f>
        <v>194.98</v>
      </c>
      <c r="T96" s="130">
        <f>Q95-S96</f>
        <v>0</v>
      </c>
    </row>
    <row r="97" spans="1:20" x14ac:dyDescent="0.25">
      <c r="A97" s="83"/>
      <c r="B97" s="21"/>
      <c r="C97" s="21"/>
      <c r="D97" s="21"/>
      <c r="E97" s="21"/>
      <c r="F97" s="21"/>
      <c r="G97" s="21"/>
      <c r="H97" s="21"/>
      <c r="I97" s="21"/>
      <c r="J97" s="21"/>
      <c r="K97" s="153"/>
      <c r="L97" s="21"/>
      <c r="M97" s="20"/>
      <c r="N97" s="20"/>
      <c r="O97" s="20"/>
      <c r="P97" s="20"/>
      <c r="Q97" s="143"/>
      <c r="R97" s="97"/>
    </row>
    <row r="98" spans="1:20" ht="65.25" customHeight="1" x14ac:dyDescent="0.25">
      <c r="A98" s="79" t="s">
        <v>37</v>
      </c>
      <c r="B98" s="256" t="s">
        <v>17</v>
      </c>
      <c r="C98" s="256"/>
      <c r="D98" s="256"/>
      <c r="E98" s="256"/>
      <c r="F98" s="256"/>
      <c r="G98" s="256"/>
      <c r="H98" s="256"/>
      <c r="I98" s="256"/>
      <c r="J98" s="30" t="s">
        <v>100</v>
      </c>
      <c r="K98" s="141"/>
      <c r="L98" s="30"/>
      <c r="M98" s="30"/>
      <c r="N98" s="30"/>
      <c r="O98" s="30"/>
      <c r="P98" s="30"/>
      <c r="Q98" s="141">
        <f>SUM(Q99:Q99)</f>
        <v>536.20000000000005</v>
      </c>
      <c r="R98" s="80"/>
      <c r="T98" s="130"/>
    </row>
    <row r="99" spans="1:20" x14ac:dyDescent="0.25">
      <c r="A99" s="83"/>
      <c r="B99" s="21" t="s">
        <v>97</v>
      </c>
      <c r="C99" s="21">
        <v>0</v>
      </c>
      <c r="D99" s="21" t="s">
        <v>98</v>
      </c>
      <c r="E99" s="21">
        <v>0</v>
      </c>
      <c r="F99" s="21" t="s">
        <v>99</v>
      </c>
      <c r="G99" s="21">
        <v>4</v>
      </c>
      <c r="H99" s="21" t="s">
        <v>98</v>
      </c>
      <c r="I99" s="21">
        <v>17.489999999999998</v>
      </c>
      <c r="J99" s="21"/>
      <c r="K99" s="153">
        <f>(G99*20)+I99</f>
        <v>97.49</v>
      </c>
      <c r="L99" s="21">
        <v>5.5</v>
      </c>
      <c r="M99" s="20"/>
      <c r="N99" s="20"/>
      <c r="O99" s="20"/>
      <c r="P99" s="21"/>
      <c r="Q99" s="142">
        <f>ROUND(K99*L99,2)</f>
        <v>536.20000000000005</v>
      </c>
      <c r="R99" s="82"/>
      <c r="S99" s="139">
        <f>ROUND(K99*L99,2)</f>
        <v>536.20000000000005</v>
      </c>
      <c r="T99" s="130">
        <f>Q98-S99</f>
        <v>0</v>
      </c>
    </row>
    <row r="100" spans="1:20" x14ac:dyDescent="0.25">
      <c r="A100" s="83"/>
      <c r="B100" s="20"/>
      <c r="C100" s="20"/>
      <c r="D100" s="20"/>
      <c r="E100" s="20"/>
      <c r="F100" s="20"/>
      <c r="G100" s="20"/>
      <c r="H100" s="20"/>
      <c r="I100" s="20"/>
      <c r="J100" s="20"/>
      <c r="K100" s="153"/>
      <c r="L100" s="21"/>
      <c r="M100" s="21"/>
      <c r="N100" s="20"/>
      <c r="O100" s="20"/>
      <c r="P100" s="20"/>
      <c r="Q100" s="142"/>
      <c r="R100" s="97"/>
    </row>
    <row r="101" spans="1:20" ht="55.5" customHeight="1" x14ac:dyDescent="0.25">
      <c r="A101" s="79" t="s">
        <v>38</v>
      </c>
      <c r="B101" s="260" t="s">
        <v>28</v>
      </c>
      <c r="C101" s="261"/>
      <c r="D101" s="261"/>
      <c r="E101" s="261"/>
      <c r="F101" s="261"/>
      <c r="G101" s="261"/>
      <c r="H101" s="261"/>
      <c r="I101" s="262"/>
      <c r="J101" s="30" t="s">
        <v>101</v>
      </c>
      <c r="K101" s="141"/>
      <c r="L101" s="30"/>
      <c r="M101" s="30"/>
      <c r="N101" s="30"/>
      <c r="O101" s="30"/>
      <c r="P101" s="30"/>
      <c r="Q101" s="141">
        <f>SUM(Q102:Q102)</f>
        <v>35.1</v>
      </c>
      <c r="R101" s="80"/>
    </row>
    <row r="102" spans="1:20" x14ac:dyDescent="0.25">
      <c r="A102" s="83"/>
      <c r="B102" s="21" t="s">
        <v>97</v>
      </c>
      <c r="C102" s="21">
        <v>0</v>
      </c>
      <c r="D102" s="21" t="s">
        <v>98</v>
      </c>
      <c r="E102" s="21">
        <v>0</v>
      </c>
      <c r="F102" s="21" t="s">
        <v>99</v>
      </c>
      <c r="G102" s="21">
        <v>4</v>
      </c>
      <c r="H102" s="21" t="s">
        <v>98</v>
      </c>
      <c r="I102" s="21">
        <v>17.489999999999998</v>
      </c>
      <c r="J102" s="21"/>
      <c r="K102" s="153">
        <f>(G102*20)+I102</f>
        <v>97.49</v>
      </c>
      <c r="L102" s="21">
        <v>1.2</v>
      </c>
      <c r="M102" s="21">
        <v>0.15</v>
      </c>
      <c r="N102" s="21">
        <v>2</v>
      </c>
      <c r="O102" s="20"/>
      <c r="P102" s="20"/>
      <c r="Q102" s="142">
        <f>ROUND(N102*M102*L102*K102,2)</f>
        <v>35.1</v>
      </c>
      <c r="R102" s="97"/>
      <c r="S102" s="139">
        <f>K102*L102*M102*N102</f>
        <v>35.096399999999996</v>
      </c>
      <c r="T102" s="130">
        <f>Q101-S102</f>
        <v>3.6000000000058208E-3</v>
      </c>
    </row>
    <row r="103" spans="1:20" x14ac:dyDescent="0.25">
      <c r="A103" s="85"/>
      <c r="B103" s="21"/>
      <c r="C103" s="21"/>
      <c r="D103" s="21"/>
      <c r="E103" s="21"/>
      <c r="F103" s="21"/>
      <c r="G103" s="21"/>
      <c r="H103" s="21"/>
      <c r="I103" s="21"/>
      <c r="J103" s="21"/>
      <c r="K103" s="153"/>
      <c r="L103" s="21"/>
      <c r="M103" s="20"/>
      <c r="N103" s="20"/>
      <c r="O103" s="20"/>
      <c r="P103" s="21"/>
      <c r="Q103" s="142"/>
      <c r="R103" s="84"/>
    </row>
    <row r="104" spans="1:20" ht="65.25" customHeight="1" x14ac:dyDescent="0.25">
      <c r="A104" s="79" t="s">
        <v>77</v>
      </c>
      <c r="B104" s="260" t="s">
        <v>22</v>
      </c>
      <c r="C104" s="261"/>
      <c r="D104" s="261"/>
      <c r="E104" s="261"/>
      <c r="F104" s="261"/>
      <c r="G104" s="261"/>
      <c r="H104" s="261"/>
      <c r="I104" s="262"/>
      <c r="J104" s="30" t="s">
        <v>101</v>
      </c>
      <c r="K104" s="141"/>
      <c r="L104" s="30"/>
      <c r="M104" s="30"/>
      <c r="N104" s="30"/>
      <c r="O104" s="30"/>
      <c r="P104" s="30"/>
      <c r="Q104" s="141">
        <f>SUM(Q105:Q105)</f>
        <v>11.7</v>
      </c>
      <c r="R104" s="80"/>
    </row>
    <row r="105" spans="1:20" x14ac:dyDescent="0.25">
      <c r="A105" s="83"/>
      <c r="B105" s="21" t="s">
        <v>97</v>
      </c>
      <c r="C105" s="21">
        <v>0</v>
      </c>
      <c r="D105" s="21" t="s">
        <v>98</v>
      </c>
      <c r="E105" s="21">
        <v>0</v>
      </c>
      <c r="F105" s="21" t="s">
        <v>99</v>
      </c>
      <c r="G105" s="21">
        <v>4</v>
      </c>
      <c r="H105" s="21" t="s">
        <v>98</v>
      </c>
      <c r="I105" s="21">
        <v>17.489999999999998</v>
      </c>
      <c r="J105" s="21"/>
      <c r="K105" s="153">
        <f>(G105*20)+I105</f>
        <v>97.49</v>
      </c>
      <c r="L105" s="21">
        <v>1.2</v>
      </c>
      <c r="M105" s="21">
        <v>0.05</v>
      </c>
      <c r="N105" s="21">
        <v>2</v>
      </c>
      <c r="O105" s="20"/>
      <c r="P105" s="20"/>
      <c r="Q105" s="142">
        <f>ROUND(N105*M105*L105*K105,2)</f>
        <v>11.7</v>
      </c>
      <c r="R105" s="97"/>
      <c r="S105" s="139">
        <f>K105*L105*M105*N105</f>
        <v>11.698799999999999</v>
      </c>
      <c r="T105" s="130">
        <f>Q104-S105</f>
        <v>1.200000000000756E-3</v>
      </c>
    </row>
    <row r="106" spans="1:20" ht="15.75" thickBot="1" x14ac:dyDescent="0.3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145"/>
      <c r="L106" s="87"/>
      <c r="M106" s="88"/>
      <c r="N106" s="87"/>
      <c r="O106" s="87"/>
      <c r="P106" s="87"/>
      <c r="Q106" s="145"/>
      <c r="R106" s="89"/>
    </row>
    <row r="107" spans="1:20" ht="39" customHeight="1" x14ac:dyDescent="0.25">
      <c r="A107" s="16" t="s">
        <v>103</v>
      </c>
      <c r="B107" s="260" t="s">
        <v>274</v>
      </c>
      <c r="C107" s="261"/>
      <c r="D107" s="261"/>
      <c r="E107" s="261"/>
      <c r="F107" s="261"/>
      <c r="G107" s="261"/>
      <c r="H107" s="261"/>
      <c r="I107" s="262"/>
      <c r="J107" s="30" t="s">
        <v>100</v>
      </c>
      <c r="K107" s="141"/>
      <c r="L107" s="30"/>
      <c r="M107" s="30"/>
      <c r="N107" s="30"/>
      <c r="O107" s="30"/>
      <c r="P107" s="30"/>
      <c r="Q107" s="141">
        <f>SUM(Q108:Q108)</f>
        <v>97.49</v>
      </c>
      <c r="R107" s="80"/>
    </row>
    <row r="108" spans="1:20" x14ac:dyDescent="0.25">
      <c r="A108" s="19"/>
      <c r="B108" s="21" t="s">
        <v>97</v>
      </c>
      <c r="C108" s="21">
        <v>0</v>
      </c>
      <c r="D108" s="21" t="s">
        <v>98</v>
      </c>
      <c r="E108" s="21">
        <v>0</v>
      </c>
      <c r="F108" s="21" t="s">
        <v>99</v>
      </c>
      <c r="G108" s="21">
        <v>4</v>
      </c>
      <c r="H108" s="21" t="s">
        <v>98</v>
      </c>
      <c r="I108" s="21">
        <v>17.489999999999998</v>
      </c>
      <c r="J108" s="20"/>
      <c r="K108" s="153">
        <f>(G108*20)+I108</f>
        <v>97.49</v>
      </c>
      <c r="L108" s="20"/>
      <c r="M108" s="25">
        <v>0.5</v>
      </c>
      <c r="N108" s="20">
        <v>2</v>
      </c>
      <c r="O108" s="20"/>
      <c r="P108" s="20"/>
      <c r="Q108" s="142">
        <f>ROUND(K108*M108*N108,2)</f>
        <v>97.49</v>
      </c>
      <c r="R108" s="26"/>
    </row>
    <row r="109" spans="1:20" ht="15.75" thickBot="1" x14ac:dyDescent="0.3">
      <c r="A109" s="176"/>
      <c r="B109" s="177"/>
      <c r="C109" s="177"/>
      <c r="D109" s="177"/>
      <c r="E109" s="177"/>
      <c r="F109" s="177"/>
      <c r="G109" s="177"/>
      <c r="H109" s="177"/>
      <c r="I109" s="177"/>
      <c r="J109" s="177"/>
      <c r="K109" s="178"/>
      <c r="L109" s="177"/>
      <c r="M109" s="179"/>
      <c r="N109" s="177"/>
      <c r="O109" s="177"/>
      <c r="P109" s="177"/>
      <c r="Q109" s="178"/>
      <c r="R109" s="180"/>
    </row>
    <row r="110" spans="1:20" ht="18.75" x14ac:dyDescent="0.3">
      <c r="A110" s="247" t="s">
        <v>85</v>
      </c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9"/>
    </row>
    <row r="111" spans="1:20" x14ac:dyDescent="0.25">
      <c r="A111" s="78">
        <v>6</v>
      </c>
      <c r="B111" s="257" t="s">
        <v>246</v>
      </c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69"/>
    </row>
    <row r="112" spans="1:20" x14ac:dyDescent="0.25">
      <c r="A112" s="266" t="s">
        <v>86</v>
      </c>
      <c r="B112" s="258"/>
      <c r="C112" s="258"/>
      <c r="D112" s="258"/>
      <c r="E112" s="258"/>
      <c r="F112" s="258"/>
      <c r="G112" s="258"/>
      <c r="H112" s="258"/>
      <c r="I112" s="258"/>
      <c r="J112" s="258" t="s">
        <v>87</v>
      </c>
      <c r="K112" s="258"/>
      <c r="L112" s="258"/>
      <c r="M112" s="258"/>
      <c r="N112" s="258"/>
      <c r="O112" s="258"/>
      <c r="P112" s="258"/>
      <c r="Q112" s="258"/>
      <c r="R112" s="267"/>
    </row>
    <row r="113" spans="1:21" x14ac:dyDescent="0.25">
      <c r="A113" s="266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67"/>
    </row>
    <row r="114" spans="1:21" x14ac:dyDescent="0.25">
      <c r="A114" s="266"/>
      <c r="B114" s="258"/>
      <c r="C114" s="258"/>
      <c r="D114" s="258"/>
      <c r="E114" s="258"/>
      <c r="F114" s="258"/>
      <c r="G114" s="258"/>
      <c r="H114" s="258"/>
      <c r="I114" s="258"/>
      <c r="J114" s="250" t="s">
        <v>88</v>
      </c>
      <c r="K114" s="251" t="s">
        <v>89</v>
      </c>
      <c r="L114" s="252" t="s">
        <v>90</v>
      </c>
      <c r="M114" s="252" t="s">
        <v>91</v>
      </c>
      <c r="N114" s="252" t="s">
        <v>92</v>
      </c>
      <c r="O114" s="253" t="s">
        <v>93</v>
      </c>
      <c r="P114" s="252" t="s">
        <v>94</v>
      </c>
      <c r="Q114" s="251" t="s">
        <v>95</v>
      </c>
      <c r="R114" s="268" t="s">
        <v>96</v>
      </c>
    </row>
    <row r="115" spans="1:21" x14ac:dyDescent="0.25">
      <c r="A115" s="266"/>
      <c r="B115" s="258"/>
      <c r="C115" s="258"/>
      <c r="D115" s="258"/>
      <c r="E115" s="258"/>
      <c r="F115" s="258"/>
      <c r="G115" s="258"/>
      <c r="H115" s="258"/>
      <c r="I115" s="258"/>
      <c r="J115" s="250"/>
      <c r="K115" s="251"/>
      <c r="L115" s="252"/>
      <c r="M115" s="252"/>
      <c r="N115" s="252"/>
      <c r="O115" s="254"/>
      <c r="P115" s="252"/>
      <c r="Q115" s="251"/>
      <c r="R115" s="268"/>
    </row>
    <row r="116" spans="1:21" ht="48" customHeight="1" x14ac:dyDescent="0.25">
      <c r="A116" s="79" t="s">
        <v>39</v>
      </c>
      <c r="B116" s="256" t="s">
        <v>312</v>
      </c>
      <c r="C116" s="256"/>
      <c r="D116" s="256"/>
      <c r="E116" s="256"/>
      <c r="F116" s="256"/>
      <c r="G116" s="256"/>
      <c r="H116" s="256"/>
      <c r="I116" s="256"/>
      <c r="J116" s="30" t="s">
        <v>100</v>
      </c>
      <c r="K116" s="141"/>
      <c r="L116" s="30"/>
      <c r="M116" s="30"/>
      <c r="N116" s="30"/>
      <c r="O116" s="30"/>
      <c r="P116" s="30"/>
      <c r="Q116" s="141">
        <f>SUM(Q117:Q117)</f>
        <v>642.32000000000005</v>
      </c>
      <c r="R116" s="80"/>
    </row>
    <row r="117" spans="1:21" x14ac:dyDescent="0.25">
      <c r="A117" s="81"/>
      <c r="B117" s="21" t="s">
        <v>97</v>
      </c>
      <c r="C117" s="21">
        <v>0</v>
      </c>
      <c r="D117" s="21" t="s">
        <v>98</v>
      </c>
      <c r="E117" s="21">
        <v>0</v>
      </c>
      <c r="F117" s="21" t="s">
        <v>99</v>
      </c>
      <c r="G117" s="21">
        <v>5</v>
      </c>
      <c r="H117" s="21" t="s">
        <v>98</v>
      </c>
      <c r="I117" s="21">
        <v>3.6</v>
      </c>
      <c r="J117" s="21"/>
      <c r="K117" s="153">
        <f>(G117*20)+I117</f>
        <v>103.6</v>
      </c>
      <c r="L117" s="21">
        <v>6.2</v>
      </c>
      <c r="M117" s="20"/>
      <c r="N117" s="20"/>
      <c r="O117" s="20"/>
      <c r="P117" s="21"/>
      <c r="Q117" s="142">
        <f>ROUND(L117*K117,2)</f>
        <v>642.32000000000005</v>
      </c>
      <c r="R117" s="82"/>
      <c r="S117">
        <f>K117*L117</f>
        <v>642.31999999999994</v>
      </c>
      <c r="T117" s="130">
        <f>Q116-S117</f>
        <v>0</v>
      </c>
      <c r="U117" s="139"/>
    </row>
    <row r="118" spans="1:21" x14ac:dyDescent="0.25">
      <c r="A118" s="83"/>
      <c r="B118" s="21"/>
      <c r="C118" s="21"/>
      <c r="D118" s="21"/>
      <c r="E118" s="21"/>
      <c r="F118" s="21"/>
      <c r="G118" s="21"/>
      <c r="H118" s="21"/>
      <c r="I118" s="21"/>
      <c r="J118" s="21"/>
      <c r="K118" s="153"/>
      <c r="L118" s="21"/>
      <c r="M118" s="20"/>
      <c r="N118" s="20"/>
      <c r="O118" s="20"/>
      <c r="P118" s="20"/>
      <c r="Q118" s="143"/>
      <c r="R118" s="97"/>
    </row>
    <row r="119" spans="1:21" ht="51" customHeight="1" x14ac:dyDescent="0.25">
      <c r="A119" s="79" t="s">
        <v>40</v>
      </c>
      <c r="B119" s="256" t="s">
        <v>301</v>
      </c>
      <c r="C119" s="256"/>
      <c r="D119" s="256"/>
      <c r="E119" s="256"/>
      <c r="F119" s="256"/>
      <c r="G119" s="256"/>
      <c r="H119" s="256"/>
      <c r="I119" s="256"/>
      <c r="J119" s="30" t="s">
        <v>18</v>
      </c>
      <c r="K119" s="141"/>
      <c r="L119" s="30"/>
      <c r="M119" s="30"/>
      <c r="N119" s="30"/>
      <c r="O119" s="30"/>
      <c r="P119" s="30"/>
      <c r="Q119" s="141">
        <f>SUM(Q120:Q120)</f>
        <v>207.2</v>
      </c>
      <c r="R119" s="80"/>
      <c r="T119" s="130"/>
    </row>
    <row r="120" spans="1:21" x14ac:dyDescent="0.25">
      <c r="A120" s="83"/>
      <c r="B120" s="21" t="s">
        <v>97</v>
      </c>
      <c r="C120" s="21">
        <v>0</v>
      </c>
      <c r="D120" s="21" t="s">
        <v>98</v>
      </c>
      <c r="E120" s="21">
        <v>0</v>
      </c>
      <c r="F120" s="21" t="s">
        <v>99</v>
      </c>
      <c r="G120" s="21">
        <v>5</v>
      </c>
      <c r="H120" s="21" t="s">
        <v>98</v>
      </c>
      <c r="I120" s="21">
        <v>3.6</v>
      </c>
      <c r="J120" s="21"/>
      <c r="K120" s="153">
        <f>(G120*20)+I120</f>
        <v>103.6</v>
      </c>
      <c r="L120" s="21"/>
      <c r="M120" s="20"/>
      <c r="N120" s="20">
        <v>2</v>
      </c>
      <c r="O120" s="20"/>
      <c r="P120" s="21"/>
      <c r="Q120" s="142">
        <f>ROUND(K120*N120,2)</f>
        <v>207.2</v>
      </c>
      <c r="R120" s="82"/>
      <c r="S120">
        <f>K120*N120</f>
        <v>207.2</v>
      </c>
      <c r="T120" s="130">
        <f>Q119-S120</f>
        <v>0</v>
      </c>
    </row>
    <row r="121" spans="1:21" x14ac:dyDescent="0.25">
      <c r="A121" s="83"/>
      <c r="B121" s="27"/>
      <c r="C121" s="29"/>
      <c r="D121" s="29"/>
      <c r="E121" s="29"/>
      <c r="F121" s="29"/>
      <c r="G121" s="29"/>
      <c r="H121" s="29"/>
      <c r="I121" s="29"/>
      <c r="J121" s="29"/>
      <c r="K121" s="154"/>
      <c r="L121" s="29"/>
      <c r="M121" s="28"/>
      <c r="N121" s="28"/>
      <c r="O121" s="28"/>
      <c r="P121" s="28"/>
      <c r="Q121" s="144"/>
      <c r="R121" s="84"/>
    </row>
    <row r="122" spans="1:21" ht="91.5" customHeight="1" x14ac:dyDescent="0.25">
      <c r="A122" s="79" t="s">
        <v>41</v>
      </c>
      <c r="B122" s="256" t="s">
        <v>84</v>
      </c>
      <c r="C122" s="256"/>
      <c r="D122" s="256"/>
      <c r="E122" s="256"/>
      <c r="F122" s="256"/>
      <c r="G122" s="256"/>
      <c r="H122" s="256"/>
      <c r="I122" s="256"/>
      <c r="J122" s="30" t="s">
        <v>18</v>
      </c>
      <c r="K122" s="141"/>
      <c r="L122" s="30"/>
      <c r="M122" s="30"/>
      <c r="N122" s="30"/>
      <c r="O122" s="30"/>
      <c r="P122" s="30"/>
      <c r="Q122" s="141">
        <f>SUM(Q123:Q123)</f>
        <v>207.2</v>
      </c>
      <c r="R122" s="80"/>
    </row>
    <row r="123" spans="1:21" x14ac:dyDescent="0.25">
      <c r="A123" s="83"/>
      <c r="B123" s="21" t="s">
        <v>97</v>
      </c>
      <c r="C123" s="21">
        <v>0</v>
      </c>
      <c r="D123" s="21" t="s">
        <v>98</v>
      </c>
      <c r="E123" s="21">
        <v>0</v>
      </c>
      <c r="F123" s="21" t="s">
        <v>99</v>
      </c>
      <c r="G123" s="21">
        <v>5</v>
      </c>
      <c r="H123" s="21" t="s">
        <v>98</v>
      </c>
      <c r="I123" s="21">
        <v>3.6</v>
      </c>
      <c r="J123" s="21"/>
      <c r="K123" s="153">
        <f>(G123*20)+I123</f>
        <v>103.6</v>
      </c>
      <c r="L123" s="21"/>
      <c r="M123" s="20"/>
      <c r="N123" s="20">
        <v>2</v>
      </c>
      <c r="O123" s="20"/>
      <c r="P123" s="21"/>
      <c r="Q123" s="142">
        <f>ROUND(K123*N123,2)</f>
        <v>207.2</v>
      </c>
      <c r="R123" s="82"/>
      <c r="S123">
        <f>K123*N123</f>
        <v>207.2</v>
      </c>
      <c r="T123" s="130">
        <f>Q122-S123</f>
        <v>0</v>
      </c>
    </row>
    <row r="124" spans="1:21" x14ac:dyDescent="0.25">
      <c r="A124" s="83"/>
      <c r="B124" s="21"/>
      <c r="C124" s="21"/>
      <c r="D124" s="21"/>
      <c r="E124" s="21"/>
      <c r="F124" s="21"/>
      <c r="G124" s="21"/>
      <c r="H124" s="21"/>
      <c r="I124" s="21"/>
      <c r="J124" s="21"/>
      <c r="K124" s="153"/>
      <c r="L124" s="21"/>
      <c r="M124" s="20"/>
      <c r="N124" s="20"/>
      <c r="O124" s="20"/>
      <c r="P124" s="20"/>
      <c r="Q124" s="143"/>
      <c r="R124" s="97"/>
    </row>
    <row r="125" spans="1:21" ht="60.75" customHeight="1" x14ac:dyDescent="0.25">
      <c r="A125" s="79" t="s">
        <v>42</v>
      </c>
      <c r="B125" s="256" t="s">
        <v>17</v>
      </c>
      <c r="C125" s="256"/>
      <c r="D125" s="256"/>
      <c r="E125" s="256"/>
      <c r="F125" s="256"/>
      <c r="G125" s="256"/>
      <c r="H125" s="256"/>
      <c r="I125" s="256"/>
      <c r="J125" s="30" t="s">
        <v>100</v>
      </c>
      <c r="K125" s="141"/>
      <c r="L125" s="30"/>
      <c r="M125" s="30"/>
      <c r="N125" s="30"/>
      <c r="O125" s="30"/>
      <c r="P125" s="30"/>
      <c r="Q125" s="141">
        <f>SUM(Q126:Q126)</f>
        <v>569.79999999999995</v>
      </c>
      <c r="R125" s="80"/>
    </row>
    <row r="126" spans="1:21" x14ac:dyDescent="0.25">
      <c r="A126" s="83"/>
      <c r="B126" s="21" t="s">
        <v>97</v>
      </c>
      <c r="C126" s="21">
        <v>0</v>
      </c>
      <c r="D126" s="21" t="s">
        <v>98</v>
      </c>
      <c r="E126" s="21">
        <v>0</v>
      </c>
      <c r="F126" s="21" t="s">
        <v>99</v>
      </c>
      <c r="G126" s="21">
        <v>5</v>
      </c>
      <c r="H126" s="21" t="s">
        <v>98</v>
      </c>
      <c r="I126" s="21">
        <v>3.6</v>
      </c>
      <c r="J126" s="21"/>
      <c r="K126" s="153">
        <f>(G126*20)+I126</f>
        <v>103.6</v>
      </c>
      <c r="L126" s="21">
        <v>5.5</v>
      </c>
      <c r="M126" s="20"/>
      <c r="N126" s="20"/>
      <c r="O126" s="20"/>
      <c r="P126" s="21"/>
      <c r="Q126" s="142">
        <f>ROUND(L126*K126,2)</f>
        <v>569.79999999999995</v>
      </c>
      <c r="R126" s="82"/>
      <c r="S126" s="139">
        <f>K126*L126</f>
        <v>569.79999999999995</v>
      </c>
      <c r="T126" s="130">
        <f>Q125-S126</f>
        <v>0</v>
      </c>
    </row>
    <row r="127" spans="1:21" x14ac:dyDescent="0.25">
      <c r="A127" s="83"/>
      <c r="B127" s="20"/>
      <c r="C127" s="20"/>
      <c r="D127" s="20"/>
      <c r="E127" s="20"/>
      <c r="F127" s="20"/>
      <c r="G127" s="20"/>
      <c r="H127" s="20"/>
      <c r="I127" s="20"/>
      <c r="J127" s="20"/>
      <c r="K127" s="153"/>
      <c r="L127" s="21"/>
      <c r="M127" s="21"/>
      <c r="N127" s="20"/>
      <c r="O127" s="20"/>
      <c r="P127" s="20"/>
      <c r="Q127" s="142"/>
      <c r="R127" s="97"/>
    </row>
    <row r="128" spans="1:21" ht="60.75" customHeight="1" x14ac:dyDescent="0.25">
      <c r="A128" s="79" t="s">
        <v>43</v>
      </c>
      <c r="B128" s="260" t="s">
        <v>28</v>
      </c>
      <c r="C128" s="261"/>
      <c r="D128" s="261"/>
      <c r="E128" s="261"/>
      <c r="F128" s="261"/>
      <c r="G128" s="261"/>
      <c r="H128" s="261"/>
      <c r="I128" s="262"/>
      <c r="J128" s="30" t="s">
        <v>101</v>
      </c>
      <c r="K128" s="141"/>
      <c r="L128" s="30"/>
      <c r="M128" s="30"/>
      <c r="N128" s="30"/>
      <c r="O128" s="30"/>
      <c r="P128" s="30"/>
      <c r="Q128" s="141">
        <f>SUM(Q129:Q129)</f>
        <v>37.299999999999997</v>
      </c>
      <c r="R128" s="80"/>
    </row>
    <row r="129" spans="1:21" x14ac:dyDescent="0.25">
      <c r="A129" s="83"/>
      <c r="B129" s="21" t="s">
        <v>97</v>
      </c>
      <c r="C129" s="21">
        <v>0</v>
      </c>
      <c r="D129" s="21" t="s">
        <v>98</v>
      </c>
      <c r="E129" s="21">
        <v>0</v>
      </c>
      <c r="F129" s="21" t="s">
        <v>99</v>
      </c>
      <c r="G129" s="21">
        <v>5</v>
      </c>
      <c r="H129" s="21" t="s">
        <v>98</v>
      </c>
      <c r="I129" s="21">
        <v>3.6</v>
      </c>
      <c r="J129" s="21"/>
      <c r="K129" s="153">
        <f>(G129*20)+I129</f>
        <v>103.6</v>
      </c>
      <c r="L129" s="21">
        <v>1.2</v>
      </c>
      <c r="M129" s="21">
        <v>0.15</v>
      </c>
      <c r="N129" s="21">
        <v>2</v>
      </c>
      <c r="O129" s="20"/>
      <c r="P129" s="20"/>
      <c r="Q129" s="142">
        <f>ROUND(N129*M129*L129*K129,2)</f>
        <v>37.299999999999997</v>
      </c>
      <c r="R129" s="97"/>
      <c r="S129" s="139">
        <f>K129*L129*M129*N129</f>
        <v>37.295999999999999</v>
      </c>
      <c r="T129" s="130">
        <f>Q128-S129</f>
        <v>3.9999999999977831E-3</v>
      </c>
    </row>
    <row r="130" spans="1:21" x14ac:dyDescent="0.25">
      <c r="A130" s="85"/>
      <c r="B130" s="21"/>
      <c r="C130" s="21"/>
      <c r="D130" s="21"/>
      <c r="E130" s="21"/>
      <c r="F130" s="21"/>
      <c r="G130" s="21"/>
      <c r="H130" s="21"/>
      <c r="I130" s="21"/>
      <c r="J130" s="21"/>
      <c r="K130" s="153"/>
      <c r="L130" s="21"/>
      <c r="M130" s="20"/>
      <c r="N130" s="20"/>
      <c r="O130" s="20"/>
      <c r="P130" s="21"/>
      <c r="Q130" s="142"/>
      <c r="R130" s="84"/>
    </row>
    <row r="131" spans="1:21" ht="60.75" customHeight="1" x14ac:dyDescent="0.25">
      <c r="A131" s="79" t="s">
        <v>78</v>
      </c>
      <c r="B131" s="260" t="s">
        <v>22</v>
      </c>
      <c r="C131" s="261"/>
      <c r="D131" s="261"/>
      <c r="E131" s="261"/>
      <c r="F131" s="261"/>
      <c r="G131" s="261"/>
      <c r="H131" s="261"/>
      <c r="I131" s="262"/>
      <c r="J131" s="30" t="s">
        <v>101</v>
      </c>
      <c r="K131" s="141"/>
      <c r="L131" s="30"/>
      <c r="M131" s="30"/>
      <c r="N131" s="30"/>
      <c r="O131" s="30"/>
      <c r="P131" s="30"/>
      <c r="Q131" s="141">
        <f>SUM(Q132:Q132)</f>
        <v>12.43</v>
      </c>
      <c r="R131" s="80"/>
    </row>
    <row r="132" spans="1:21" x14ac:dyDescent="0.25">
      <c r="A132" s="83"/>
      <c r="B132" s="21" t="s">
        <v>97</v>
      </c>
      <c r="C132" s="21">
        <v>0</v>
      </c>
      <c r="D132" s="21" t="s">
        <v>98</v>
      </c>
      <c r="E132" s="21">
        <v>0</v>
      </c>
      <c r="F132" s="21" t="s">
        <v>99</v>
      </c>
      <c r="G132" s="21">
        <v>5</v>
      </c>
      <c r="H132" s="21" t="s">
        <v>98</v>
      </c>
      <c r="I132" s="21">
        <v>3.6</v>
      </c>
      <c r="J132" s="21"/>
      <c r="K132" s="153">
        <f>(G132*20)+I132</f>
        <v>103.6</v>
      </c>
      <c r="L132" s="21">
        <v>1.2</v>
      </c>
      <c r="M132" s="21">
        <v>0.05</v>
      </c>
      <c r="N132" s="21">
        <v>2</v>
      </c>
      <c r="O132" s="20"/>
      <c r="P132" s="20"/>
      <c r="Q132" s="142">
        <f>ROUND(N132*M132*L132*K132,2)</f>
        <v>12.43</v>
      </c>
      <c r="R132" s="97"/>
      <c r="S132" s="139">
        <f>K132*L132*M132*N132</f>
        <v>12.432</v>
      </c>
      <c r="T132" s="130">
        <f>Q131-S132</f>
        <v>-2.0000000000006679E-3</v>
      </c>
    </row>
    <row r="133" spans="1:21" ht="15.75" thickBot="1" x14ac:dyDescent="0.3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145"/>
      <c r="L133" s="87"/>
      <c r="M133" s="88"/>
      <c r="N133" s="87"/>
      <c r="O133" s="87"/>
      <c r="P133" s="87"/>
      <c r="Q133" s="145"/>
      <c r="R133" s="89"/>
    </row>
    <row r="134" spans="1:21" ht="39" customHeight="1" x14ac:dyDescent="0.25">
      <c r="A134" s="16" t="s">
        <v>104</v>
      </c>
      <c r="B134" s="260" t="s">
        <v>274</v>
      </c>
      <c r="C134" s="261"/>
      <c r="D134" s="261"/>
      <c r="E134" s="261"/>
      <c r="F134" s="261"/>
      <c r="G134" s="261"/>
      <c r="H134" s="261"/>
      <c r="I134" s="262"/>
      <c r="J134" s="30" t="s">
        <v>100</v>
      </c>
      <c r="K134" s="141"/>
      <c r="L134" s="30"/>
      <c r="M134" s="30"/>
      <c r="N134" s="30"/>
      <c r="O134" s="30"/>
      <c r="P134" s="30"/>
      <c r="Q134" s="141">
        <f>SUM(Q135:Q135)</f>
        <v>103.6</v>
      </c>
      <c r="R134" s="80"/>
    </row>
    <row r="135" spans="1:21" x14ac:dyDescent="0.25">
      <c r="A135" s="19"/>
      <c r="B135" s="21" t="s">
        <v>97</v>
      </c>
      <c r="C135" s="21">
        <v>0</v>
      </c>
      <c r="D135" s="21" t="s">
        <v>98</v>
      </c>
      <c r="E135" s="21">
        <v>0</v>
      </c>
      <c r="F135" s="21" t="s">
        <v>99</v>
      </c>
      <c r="G135" s="21">
        <v>5</v>
      </c>
      <c r="H135" s="21" t="s">
        <v>98</v>
      </c>
      <c r="I135" s="21">
        <v>3.6</v>
      </c>
      <c r="J135" s="20"/>
      <c r="K135" s="153">
        <f>(G135*20)+I135</f>
        <v>103.6</v>
      </c>
      <c r="L135" s="20"/>
      <c r="M135" s="25">
        <v>0.5</v>
      </c>
      <c r="N135" s="20">
        <v>2</v>
      </c>
      <c r="O135" s="20"/>
      <c r="P135" s="20"/>
      <c r="Q135" s="142">
        <f>ROUND(K135*M135*N135,2)</f>
        <v>103.6</v>
      </c>
      <c r="R135" s="26"/>
    </row>
    <row r="136" spans="1:21" ht="15.75" thickBot="1" x14ac:dyDescent="0.3">
      <c r="A136" s="176"/>
      <c r="B136" s="177"/>
      <c r="C136" s="177"/>
      <c r="D136" s="177"/>
      <c r="E136" s="177"/>
      <c r="F136" s="177"/>
      <c r="G136" s="177"/>
      <c r="H136" s="177"/>
      <c r="I136" s="177"/>
      <c r="J136" s="177"/>
      <c r="K136" s="178"/>
      <c r="L136" s="177"/>
      <c r="M136" s="179"/>
      <c r="N136" s="177"/>
      <c r="O136" s="177"/>
      <c r="P136" s="177"/>
      <c r="Q136" s="178"/>
      <c r="R136" s="180"/>
    </row>
    <row r="137" spans="1:21" ht="18.75" x14ac:dyDescent="0.3">
      <c r="A137" s="247" t="s">
        <v>85</v>
      </c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9"/>
    </row>
    <row r="138" spans="1:21" x14ac:dyDescent="0.25">
      <c r="A138" s="78">
        <v>7</v>
      </c>
      <c r="B138" s="257" t="s">
        <v>247</v>
      </c>
      <c r="C138" s="257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69"/>
    </row>
    <row r="139" spans="1:21" x14ac:dyDescent="0.25">
      <c r="A139" s="266" t="s">
        <v>86</v>
      </c>
      <c r="B139" s="258"/>
      <c r="C139" s="258"/>
      <c r="D139" s="258"/>
      <c r="E139" s="258"/>
      <c r="F139" s="258"/>
      <c r="G139" s="258"/>
      <c r="H139" s="258"/>
      <c r="I139" s="258"/>
      <c r="J139" s="258" t="s">
        <v>87</v>
      </c>
      <c r="K139" s="258"/>
      <c r="L139" s="258"/>
      <c r="M139" s="258"/>
      <c r="N139" s="258"/>
      <c r="O139" s="258"/>
      <c r="P139" s="258"/>
      <c r="Q139" s="258"/>
      <c r="R139" s="267"/>
    </row>
    <row r="140" spans="1:21" x14ac:dyDescent="0.25">
      <c r="A140" s="266"/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67"/>
    </row>
    <row r="141" spans="1:21" x14ac:dyDescent="0.25">
      <c r="A141" s="266"/>
      <c r="B141" s="258"/>
      <c r="C141" s="258"/>
      <c r="D141" s="258"/>
      <c r="E141" s="258"/>
      <c r="F141" s="258"/>
      <c r="G141" s="258"/>
      <c r="H141" s="258"/>
      <c r="I141" s="258"/>
      <c r="J141" s="250" t="s">
        <v>88</v>
      </c>
      <c r="K141" s="251" t="s">
        <v>89</v>
      </c>
      <c r="L141" s="252" t="s">
        <v>90</v>
      </c>
      <c r="M141" s="252" t="s">
        <v>91</v>
      </c>
      <c r="N141" s="252" t="s">
        <v>92</v>
      </c>
      <c r="O141" s="253" t="s">
        <v>93</v>
      </c>
      <c r="P141" s="252" t="s">
        <v>94</v>
      </c>
      <c r="Q141" s="251" t="s">
        <v>95</v>
      </c>
      <c r="R141" s="268" t="s">
        <v>96</v>
      </c>
    </row>
    <row r="142" spans="1:21" x14ac:dyDescent="0.25">
      <c r="A142" s="266"/>
      <c r="B142" s="258"/>
      <c r="C142" s="258"/>
      <c r="D142" s="258"/>
      <c r="E142" s="258"/>
      <c r="F142" s="258"/>
      <c r="G142" s="258"/>
      <c r="H142" s="258"/>
      <c r="I142" s="258"/>
      <c r="J142" s="250"/>
      <c r="K142" s="251"/>
      <c r="L142" s="252"/>
      <c r="M142" s="252"/>
      <c r="N142" s="252"/>
      <c r="O142" s="254"/>
      <c r="P142" s="252"/>
      <c r="Q142" s="251"/>
      <c r="R142" s="268"/>
    </row>
    <row r="143" spans="1:21" ht="50.25" customHeight="1" x14ac:dyDescent="0.25">
      <c r="A143" s="79" t="s">
        <v>44</v>
      </c>
      <c r="B143" s="256" t="s">
        <v>312</v>
      </c>
      <c r="C143" s="256"/>
      <c r="D143" s="256"/>
      <c r="E143" s="256"/>
      <c r="F143" s="256"/>
      <c r="G143" s="256"/>
      <c r="H143" s="256"/>
      <c r="I143" s="256"/>
      <c r="J143" s="30" t="s">
        <v>100</v>
      </c>
      <c r="K143" s="141"/>
      <c r="L143" s="30"/>
      <c r="M143" s="30"/>
      <c r="N143" s="30"/>
      <c r="O143" s="30"/>
      <c r="P143" s="30"/>
      <c r="Q143" s="141">
        <f>SUM(Q144:Q144)</f>
        <v>788.83</v>
      </c>
      <c r="R143" s="80"/>
    </row>
    <row r="144" spans="1:21" x14ac:dyDescent="0.25">
      <c r="A144" s="81"/>
      <c r="B144" s="21" t="s">
        <v>97</v>
      </c>
      <c r="C144" s="21">
        <v>0</v>
      </c>
      <c r="D144" s="21" t="s">
        <v>98</v>
      </c>
      <c r="E144" s="21">
        <v>0</v>
      </c>
      <c r="F144" s="21" t="s">
        <v>99</v>
      </c>
      <c r="G144" s="21">
        <v>6</v>
      </c>
      <c r="H144" s="21" t="s">
        <v>98</v>
      </c>
      <c r="I144" s="21">
        <v>7.23</v>
      </c>
      <c r="J144" s="21"/>
      <c r="K144" s="153">
        <f>(G144*20)+I144</f>
        <v>127.23</v>
      </c>
      <c r="L144" s="21">
        <v>6.2</v>
      </c>
      <c r="M144" s="20"/>
      <c r="N144" s="20"/>
      <c r="O144" s="20"/>
      <c r="P144" s="21"/>
      <c r="Q144" s="142">
        <f>ROUND(K144*L144,2)</f>
        <v>788.83</v>
      </c>
      <c r="R144" s="82"/>
      <c r="S144" s="139">
        <f>K144*L144</f>
        <v>788.82600000000002</v>
      </c>
      <c r="T144" s="130">
        <f>Q143-S144</f>
        <v>4.0000000000190994E-3</v>
      </c>
      <c r="U144" s="139"/>
    </row>
    <row r="145" spans="1:20" x14ac:dyDescent="0.25">
      <c r="A145" s="83"/>
      <c r="B145" s="21"/>
      <c r="C145" s="21"/>
      <c r="D145" s="21"/>
      <c r="E145" s="21"/>
      <c r="F145" s="21"/>
      <c r="G145" s="21"/>
      <c r="H145" s="21"/>
      <c r="I145" s="21"/>
      <c r="J145" s="21"/>
      <c r="K145" s="153"/>
      <c r="L145" s="21"/>
      <c r="M145" s="20"/>
      <c r="N145" s="20"/>
      <c r="O145" s="20"/>
      <c r="P145" s="20"/>
      <c r="Q145" s="143"/>
      <c r="R145" s="97"/>
    </row>
    <row r="146" spans="1:20" ht="53.25" customHeight="1" x14ac:dyDescent="0.25">
      <c r="A146" s="79" t="s">
        <v>45</v>
      </c>
      <c r="B146" s="256" t="s">
        <v>301</v>
      </c>
      <c r="C146" s="256"/>
      <c r="D146" s="256"/>
      <c r="E146" s="256"/>
      <c r="F146" s="256"/>
      <c r="G146" s="256"/>
      <c r="H146" s="256"/>
      <c r="I146" s="256"/>
      <c r="J146" s="30" t="s">
        <v>18</v>
      </c>
      <c r="K146" s="141"/>
      <c r="L146" s="30"/>
      <c r="M146" s="30"/>
      <c r="N146" s="30"/>
      <c r="O146" s="30"/>
      <c r="P146" s="30"/>
      <c r="Q146" s="141">
        <f>SUM(Q147:Q147)</f>
        <v>254.46</v>
      </c>
      <c r="R146" s="80"/>
      <c r="T146" s="130"/>
    </row>
    <row r="147" spans="1:20" x14ac:dyDescent="0.25">
      <c r="A147" s="83"/>
      <c r="B147" s="21" t="s">
        <v>97</v>
      </c>
      <c r="C147" s="21">
        <v>0</v>
      </c>
      <c r="D147" s="21" t="s">
        <v>98</v>
      </c>
      <c r="E147" s="21">
        <v>0</v>
      </c>
      <c r="F147" s="21" t="s">
        <v>99</v>
      </c>
      <c r="G147" s="21">
        <v>6</v>
      </c>
      <c r="H147" s="21" t="s">
        <v>98</v>
      </c>
      <c r="I147" s="21">
        <v>7.23</v>
      </c>
      <c r="J147" s="21"/>
      <c r="K147" s="153">
        <f>(G147*20)+I147</f>
        <v>127.23</v>
      </c>
      <c r="L147" s="21"/>
      <c r="M147" s="20"/>
      <c r="N147" s="20">
        <v>2</v>
      </c>
      <c r="O147" s="20"/>
      <c r="P147" s="21"/>
      <c r="Q147" s="142">
        <f>ROUND(K147*N147,2)</f>
        <v>254.46</v>
      </c>
      <c r="R147" s="82"/>
      <c r="S147">
        <f>K147*N147</f>
        <v>254.46</v>
      </c>
      <c r="T147" s="130">
        <f>Q146-S147</f>
        <v>0</v>
      </c>
    </row>
    <row r="148" spans="1:20" x14ac:dyDescent="0.25">
      <c r="A148" s="83"/>
      <c r="B148" s="27"/>
      <c r="C148" s="29"/>
      <c r="D148" s="29"/>
      <c r="E148" s="29"/>
      <c r="F148" s="29"/>
      <c r="G148" s="29"/>
      <c r="H148" s="29"/>
      <c r="I148" s="29"/>
      <c r="J148" s="29"/>
      <c r="K148" s="154"/>
      <c r="L148" s="29"/>
      <c r="M148" s="28"/>
      <c r="N148" s="28"/>
      <c r="O148" s="28"/>
      <c r="P148" s="28"/>
      <c r="Q148" s="144"/>
      <c r="R148" s="84"/>
    </row>
    <row r="149" spans="1:20" ht="91.5" customHeight="1" x14ac:dyDescent="0.25">
      <c r="A149" s="79" t="s">
        <v>46</v>
      </c>
      <c r="B149" s="256" t="s">
        <v>84</v>
      </c>
      <c r="C149" s="256"/>
      <c r="D149" s="256"/>
      <c r="E149" s="256"/>
      <c r="F149" s="256"/>
      <c r="G149" s="256"/>
      <c r="H149" s="256"/>
      <c r="I149" s="256"/>
      <c r="J149" s="30" t="s">
        <v>18</v>
      </c>
      <c r="K149" s="141"/>
      <c r="L149" s="30"/>
      <c r="M149" s="30"/>
      <c r="N149" s="30"/>
      <c r="O149" s="30"/>
      <c r="P149" s="30"/>
      <c r="Q149" s="141">
        <f>SUM(Q150:Q150)</f>
        <v>254.46</v>
      </c>
      <c r="R149" s="80"/>
    </row>
    <row r="150" spans="1:20" x14ac:dyDescent="0.25">
      <c r="A150" s="83"/>
      <c r="B150" s="21" t="s">
        <v>97</v>
      </c>
      <c r="C150" s="21">
        <v>0</v>
      </c>
      <c r="D150" s="21" t="s">
        <v>98</v>
      </c>
      <c r="E150" s="21">
        <v>0</v>
      </c>
      <c r="F150" s="21" t="s">
        <v>99</v>
      </c>
      <c r="G150" s="21">
        <v>6</v>
      </c>
      <c r="H150" s="21" t="s">
        <v>98</v>
      </c>
      <c r="I150" s="21">
        <v>7.23</v>
      </c>
      <c r="J150" s="21"/>
      <c r="K150" s="153">
        <f>(G150*20)+I150</f>
        <v>127.23</v>
      </c>
      <c r="L150" s="21"/>
      <c r="M150" s="20"/>
      <c r="N150" s="20">
        <v>2</v>
      </c>
      <c r="O150" s="20"/>
      <c r="P150" s="21"/>
      <c r="Q150" s="142">
        <f>ROUND(K150*N150,2)</f>
        <v>254.46</v>
      </c>
      <c r="R150" s="82"/>
      <c r="S150">
        <f>K150*N150</f>
        <v>254.46</v>
      </c>
      <c r="T150" s="130">
        <f>Q149-S150</f>
        <v>0</v>
      </c>
    </row>
    <row r="151" spans="1:20" x14ac:dyDescent="0.25">
      <c r="A151" s="83"/>
      <c r="B151" s="21"/>
      <c r="C151" s="21"/>
      <c r="D151" s="21"/>
      <c r="E151" s="21"/>
      <c r="F151" s="21"/>
      <c r="G151" s="21"/>
      <c r="H151" s="21"/>
      <c r="I151" s="21"/>
      <c r="J151" s="21"/>
      <c r="K151" s="153"/>
      <c r="L151" s="21"/>
      <c r="M151" s="20"/>
      <c r="N151" s="20"/>
      <c r="O151" s="20"/>
      <c r="P151" s="20"/>
      <c r="Q151" s="143"/>
      <c r="R151" s="97"/>
    </row>
    <row r="152" spans="1:20" ht="53.25" customHeight="1" x14ac:dyDescent="0.25">
      <c r="A152" s="79" t="s">
        <v>47</v>
      </c>
      <c r="B152" s="256" t="s">
        <v>17</v>
      </c>
      <c r="C152" s="256"/>
      <c r="D152" s="256"/>
      <c r="E152" s="256"/>
      <c r="F152" s="256"/>
      <c r="G152" s="256"/>
      <c r="H152" s="256"/>
      <c r="I152" s="256"/>
      <c r="J152" s="30" t="s">
        <v>100</v>
      </c>
      <c r="K152" s="141"/>
      <c r="L152" s="30"/>
      <c r="M152" s="30"/>
      <c r="N152" s="30"/>
      <c r="O152" s="30"/>
      <c r="P152" s="30"/>
      <c r="Q152" s="141">
        <f>SUM(Q153:Q153)</f>
        <v>699.77</v>
      </c>
      <c r="R152" s="80"/>
    </row>
    <row r="153" spans="1:20" x14ac:dyDescent="0.25">
      <c r="A153" s="83"/>
      <c r="B153" s="21" t="s">
        <v>97</v>
      </c>
      <c r="C153" s="21">
        <v>0</v>
      </c>
      <c r="D153" s="21" t="s">
        <v>98</v>
      </c>
      <c r="E153" s="21">
        <v>0</v>
      </c>
      <c r="F153" s="21" t="s">
        <v>99</v>
      </c>
      <c r="G153" s="21">
        <v>6</v>
      </c>
      <c r="H153" s="21" t="s">
        <v>98</v>
      </c>
      <c r="I153" s="21">
        <v>7.23</v>
      </c>
      <c r="J153" s="21"/>
      <c r="K153" s="153">
        <f>(G153*20)+I153</f>
        <v>127.23</v>
      </c>
      <c r="L153" s="21">
        <v>5.5</v>
      </c>
      <c r="M153" s="20"/>
      <c r="N153" s="20"/>
      <c r="O153" s="20"/>
      <c r="P153" s="21"/>
      <c r="Q153" s="142">
        <f>ROUND(K153*L153,2)</f>
        <v>699.77</v>
      </c>
      <c r="R153" s="82"/>
      <c r="S153" s="139">
        <f>K153*L153</f>
        <v>699.76499999999999</v>
      </c>
      <c r="T153" s="130">
        <f>Q152-S153</f>
        <v>4.9999999999954525E-3</v>
      </c>
    </row>
    <row r="154" spans="1:20" x14ac:dyDescent="0.25">
      <c r="A154" s="83"/>
      <c r="B154" s="20"/>
      <c r="C154" s="20"/>
      <c r="D154" s="20"/>
      <c r="E154" s="20"/>
      <c r="F154" s="20"/>
      <c r="G154" s="20"/>
      <c r="H154" s="20"/>
      <c r="I154" s="20"/>
      <c r="J154" s="20"/>
      <c r="K154" s="153"/>
      <c r="L154" s="21"/>
      <c r="M154" s="21"/>
      <c r="N154" s="20"/>
      <c r="O154" s="20"/>
      <c r="P154" s="20"/>
      <c r="Q154" s="142"/>
      <c r="R154" s="97"/>
    </row>
    <row r="155" spans="1:20" ht="53.25" customHeight="1" x14ac:dyDescent="0.25">
      <c r="A155" s="79" t="s">
        <v>48</v>
      </c>
      <c r="B155" s="260" t="s">
        <v>28</v>
      </c>
      <c r="C155" s="261"/>
      <c r="D155" s="261"/>
      <c r="E155" s="261"/>
      <c r="F155" s="261"/>
      <c r="G155" s="261"/>
      <c r="H155" s="261"/>
      <c r="I155" s="262"/>
      <c r="J155" s="30" t="s">
        <v>101</v>
      </c>
      <c r="K155" s="141"/>
      <c r="L155" s="30"/>
      <c r="M155" s="30"/>
      <c r="N155" s="30"/>
      <c r="O155" s="30"/>
      <c r="P155" s="30"/>
      <c r="Q155" s="141">
        <f>SUM(Q156:Q156)</f>
        <v>45.8</v>
      </c>
      <c r="R155" s="80"/>
    </row>
    <row r="156" spans="1:20" x14ac:dyDescent="0.25">
      <c r="A156" s="83"/>
      <c r="B156" s="21" t="s">
        <v>97</v>
      </c>
      <c r="C156" s="21">
        <v>0</v>
      </c>
      <c r="D156" s="21" t="s">
        <v>98</v>
      </c>
      <c r="E156" s="21">
        <v>0</v>
      </c>
      <c r="F156" s="21" t="s">
        <v>99</v>
      </c>
      <c r="G156" s="21">
        <v>6</v>
      </c>
      <c r="H156" s="21" t="s">
        <v>98</v>
      </c>
      <c r="I156" s="21">
        <v>7.23</v>
      </c>
      <c r="J156" s="21"/>
      <c r="K156" s="153">
        <f>(G156*20)+I156</f>
        <v>127.23</v>
      </c>
      <c r="L156" s="21">
        <v>1.2</v>
      </c>
      <c r="M156" s="21">
        <v>0.15</v>
      </c>
      <c r="N156" s="21">
        <v>2</v>
      </c>
      <c r="O156" s="20"/>
      <c r="P156" s="20"/>
      <c r="Q156" s="142">
        <f>ROUND(N156*M156*L156*K156,2)</f>
        <v>45.8</v>
      </c>
      <c r="R156" s="97"/>
      <c r="S156" s="139">
        <f>K156*L156*M156*N156</f>
        <v>45.802799999999998</v>
      </c>
      <c r="T156" s="130">
        <f>Q155-S156</f>
        <v>-2.8000000000005798E-3</v>
      </c>
    </row>
    <row r="157" spans="1:20" x14ac:dyDescent="0.25">
      <c r="A157" s="85"/>
      <c r="B157" s="21"/>
      <c r="C157" s="21"/>
      <c r="D157" s="21"/>
      <c r="E157" s="21"/>
      <c r="F157" s="21"/>
      <c r="G157" s="21"/>
      <c r="H157" s="21"/>
      <c r="I157" s="21"/>
      <c r="J157" s="21"/>
      <c r="K157" s="153"/>
      <c r="L157" s="21"/>
      <c r="M157" s="20"/>
      <c r="N157" s="20"/>
      <c r="O157" s="20"/>
      <c r="P157" s="21"/>
      <c r="Q157" s="142"/>
      <c r="R157" s="84"/>
    </row>
    <row r="158" spans="1:20" ht="53.25" customHeight="1" x14ac:dyDescent="0.25">
      <c r="A158" s="79" t="s">
        <v>79</v>
      </c>
      <c r="B158" s="260" t="s">
        <v>22</v>
      </c>
      <c r="C158" s="261"/>
      <c r="D158" s="261"/>
      <c r="E158" s="261"/>
      <c r="F158" s="261"/>
      <c r="G158" s="261"/>
      <c r="H158" s="261"/>
      <c r="I158" s="262"/>
      <c r="J158" s="30" t="s">
        <v>101</v>
      </c>
      <c r="K158" s="141"/>
      <c r="L158" s="30"/>
      <c r="M158" s="30"/>
      <c r="N158" s="30"/>
      <c r="O158" s="30"/>
      <c r="P158" s="30"/>
      <c r="Q158" s="141">
        <f>SUM(Q159:Q159)</f>
        <v>15.27</v>
      </c>
      <c r="R158" s="80"/>
    </row>
    <row r="159" spans="1:20" x14ac:dyDescent="0.25">
      <c r="A159" s="83"/>
      <c r="B159" s="21" t="s">
        <v>97</v>
      </c>
      <c r="C159" s="21">
        <v>0</v>
      </c>
      <c r="D159" s="21" t="s">
        <v>98</v>
      </c>
      <c r="E159" s="21">
        <v>0</v>
      </c>
      <c r="F159" s="21" t="s">
        <v>99</v>
      </c>
      <c r="G159" s="21">
        <v>6</v>
      </c>
      <c r="H159" s="21" t="s">
        <v>98</v>
      </c>
      <c r="I159" s="21">
        <v>7.23</v>
      </c>
      <c r="J159" s="21"/>
      <c r="K159" s="153">
        <f>(G159*20)+I159</f>
        <v>127.23</v>
      </c>
      <c r="L159" s="21">
        <v>1.2</v>
      </c>
      <c r="M159" s="21">
        <v>0.05</v>
      </c>
      <c r="N159" s="21">
        <v>2</v>
      </c>
      <c r="O159" s="20"/>
      <c r="P159" s="20"/>
      <c r="Q159" s="142">
        <f>ROUND(N159*M159*L159*K159,2)</f>
        <v>15.27</v>
      </c>
      <c r="R159" s="97"/>
      <c r="S159" s="139">
        <f>K159*L159*M159*N159</f>
        <v>15.2676</v>
      </c>
      <c r="T159" s="130">
        <f>Q158-S159</f>
        <v>2.3999999999997357E-3</v>
      </c>
    </row>
    <row r="160" spans="1:20" x14ac:dyDescent="0.25">
      <c r="A160" s="196"/>
      <c r="B160" s="182"/>
      <c r="C160" s="182"/>
      <c r="D160" s="182"/>
      <c r="E160" s="182"/>
      <c r="F160" s="182"/>
      <c r="G160" s="182"/>
      <c r="H160" s="182"/>
      <c r="I160" s="182"/>
      <c r="J160" s="182"/>
      <c r="K160" s="183"/>
      <c r="L160" s="182"/>
      <c r="M160" s="184"/>
      <c r="N160" s="182"/>
      <c r="O160" s="182"/>
      <c r="P160" s="182"/>
      <c r="Q160" s="183"/>
      <c r="R160" s="197"/>
    </row>
    <row r="161" spans="1:20" ht="41.25" customHeight="1" x14ac:dyDescent="0.25">
      <c r="A161" s="16" t="s">
        <v>105</v>
      </c>
      <c r="B161" s="256" t="s">
        <v>274</v>
      </c>
      <c r="C161" s="256"/>
      <c r="D161" s="256"/>
      <c r="E161" s="256"/>
      <c r="F161" s="256"/>
      <c r="G161" s="256"/>
      <c r="H161" s="256"/>
      <c r="I161" s="256"/>
      <c r="J161" s="30" t="s">
        <v>100</v>
      </c>
      <c r="K161" s="141"/>
      <c r="L161" s="30"/>
      <c r="M161" s="30"/>
      <c r="N161" s="30"/>
      <c r="O161" s="30"/>
      <c r="P161" s="30"/>
      <c r="Q161" s="141">
        <f>SUM(Q162:Q162)</f>
        <v>127.23</v>
      </c>
      <c r="R161" s="30"/>
    </row>
    <row r="162" spans="1:20" x14ac:dyDescent="0.25">
      <c r="A162" s="19"/>
      <c r="B162" s="21" t="s">
        <v>97</v>
      </c>
      <c r="C162" s="21">
        <v>0</v>
      </c>
      <c r="D162" s="21" t="s">
        <v>98</v>
      </c>
      <c r="E162" s="21">
        <v>0</v>
      </c>
      <c r="F162" s="21" t="s">
        <v>99</v>
      </c>
      <c r="G162" s="21">
        <v>6</v>
      </c>
      <c r="H162" s="21" t="s">
        <v>98</v>
      </c>
      <c r="I162" s="21">
        <v>7.23</v>
      </c>
      <c r="J162" s="20"/>
      <c r="K162" s="153">
        <f>(G162*20)+I162</f>
        <v>127.23</v>
      </c>
      <c r="L162" s="20"/>
      <c r="M162" s="25">
        <v>0.5</v>
      </c>
      <c r="N162" s="20">
        <v>2</v>
      </c>
      <c r="O162" s="20"/>
      <c r="P162" s="20"/>
      <c r="Q162" s="142">
        <f>ROUND(K162*M162*N162,2)</f>
        <v>127.23</v>
      </c>
      <c r="R162" s="26"/>
    </row>
    <row r="163" spans="1:20" x14ac:dyDescent="0.25">
      <c r="A163" s="19"/>
      <c r="B163" s="21"/>
      <c r="C163" s="21"/>
      <c r="D163" s="21"/>
      <c r="E163" s="21"/>
      <c r="F163" s="21"/>
      <c r="G163" s="21"/>
      <c r="H163" s="21"/>
      <c r="I163" s="21"/>
      <c r="J163" s="20"/>
      <c r="K163" s="153"/>
      <c r="L163" s="20"/>
      <c r="M163" s="25"/>
      <c r="N163" s="20"/>
      <c r="O163" s="20"/>
      <c r="P163" s="20"/>
      <c r="Q163" s="142"/>
      <c r="R163" s="26"/>
    </row>
    <row r="164" spans="1:20" ht="18.75" x14ac:dyDescent="0.3">
      <c r="A164" s="270" t="s">
        <v>85</v>
      </c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2"/>
    </row>
    <row r="165" spans="1:20" x14ac:dyDescent="0.25">
      <c r="A165" s="78">
        <v>8</v>
      </c>
      <c r="B165" s="257" t="s">
        <v>248</v>
      </c>
      <c r="C165" s="257"/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69"/>
    </row>
    <row r="166" spans="1:20" x14ac:dyDescent="0.25">
      <c r="A166" s="266" t="s">
        <v>86</v>
      </c>
      <c r="B166" s="258"/>
      <c r="C166" s="258"/>
      <c r="D166" s="258"/>
      <c r="E166" s="258"/>
      <c r="F166" s="258"/>
      <c r="G166" s="258"/>
      <c r="H166" s="258"/>
      <c r="I166" s="258"/>
      <c r="J166" s="258" t="s">
        <v>87</v>
      </c>
      <c r="K166" s="258"/>
      <c r="L166" s="258"/>
      <c r="M166" s="258"/>
      <c r="N166" s="258"/>
      <c r="O166" s="258"/>
      <c r="P166" s="258"/>
      <c r="Q166" s="258"/>
      <c r="R166" s="267"/>
    </row>
    <row r="167" spans="1:20" x14ac:dyDescent="0.25">
      <c r="A167" s="266"/>
      <c r="B167" s="258"/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67"/>
    </row>
    <row r="168" spans="1:20" x14ac:dyDescent="0.25">
      <c r="A168" s="266"/>
      <c r="B168" s="258"/>
      <c r="C168" s="258"/>
      <c r="D168" s="258"/>
      <c r="E168" s="258"/>
      <c r="F168" s="258"/>
      <c r="G168" s="258"/>
      <c r="H168" s="258"/>
      <c r="I168" s="258"/>
      <c r="J168" s="250" t="s">
        <v>88</v>
      </c>
      <c r="K168" s="251" t="s">
        <v>89</v>
      </c>
      <c r="L168" s="252" t="s">
        <v>90</v>
      </c>
      <c r="M168" s="252" t="s">
        <v>91</v>
      </c>
      <c r="N168" s="252" t="s">
        <v>92</v>
      </c>
      <c r="O168" s="253" t="s">
        <v>93</v>
      </c>
      <c r="P168" s="252" t="s">
        <v>94</v>
      </c>
      <c r="Q168" s="251" t="s">
        <v>95</v>
      </c>
      <c r="R168" s="268" t="s">
        <v>96</v>
      </c>
    </row>
    <row r="169" spans="1:20" x14ac:dyDescent="0.25">
      <c r="A169" s="266"/>
      <c r="B169" s="258"/>
      <c r="C169" s="258"/>
      <c r="D169" s="258"/>
      <c r="E169" s="258"/>
      <c r="F169" s="258"/>
      <c r="G169" s="258"/>
      <c r="H169" s="258"/>
      <c r="I169" s="258"/>
      <c r="J169" s="250"/>
      <c r="K169" s="251"/>
      <c r="L169" s="252"/>
      <c r="M169" s="252"/>
      <c r="N169" s="252"/>
      <c r="O169" s="254"/>
      <c r="P169" s="252"/>
      <c r="Q169" s="251"/>
      <c r="R169" s="268"/>
    </row>
    <row r="170" spans="1:20" ht="45" customHeight="1" x14ac:dyDescent="0.25">
      <c r="A170" s="79" t="s">
        <v>49</v>
      </c>
      <c r="B170" s="256" t="s">
        <v>312</v>
      </c>
      <c r="C170" s="256"/>
      <c r="D170" s="256"/>
      <c r="E170" s="256"/>
      <c r="F170" s="256"/>
      <c r="G170" s="256"/>
      <c r="H170" s="256"/>
      <c r="I170" s="256"/>
      <c r="J170" s="30" t="s">
        <v>100</v>
      </c>
      <c r="K170" s="141"/>
      <c r="L170" s="30"/>
      <c r="M170" s="30"/>
      <c r="N170" s="30"/>
      <c r="O170" s="30"/>
      <c r="P170" s="30"/>
      <c r="Q170" s="141">
        <f>SUM(Q171:Q171)</f>
        <v>909.66</v>
      </c>
      <c r="R170" s="80"/>
    </row>
    <row r="171" spans="1:20" x14ac:dyDescent="0.25">
      <c r="A171" s="81"/>
      <c r="B171" s="21" t="s">
        <v>97</v>
      </c>
      <c r="C171" s="21">
        <v>0</v>
      </c>
      <c r="D171" s="21" t="s">
        <v>98</v>
      </c>
      <c r="E171" s="21">
        <v>0</v>
      </c>
      <c r="F171" s="21" t="s">
        <v>99</v>
      </c>
      <c r="G171" s="21">
        <v>7</v>
      </c>
      <c r="H171" s="21" t="s">
        <v>98</v>
      </c>
      <c r="I171" s="21">
        <v>6.72</v>
      </c>
      <c r="J171" s="21"/>
      <c r="K171" s="153">
        <f>(G171*20)+I171</f>
        <v>146.72</v>
      </c>
      <c r="L171" s="21">
        <v>6.2</v>
      </c>
      <c r="M171" s="20"/>
      <c r="N171" s="20"/>
      <c r="O171" s="20"/>
      <c r="P171" s="21"/>
      <c r="Q171" s="142">
        <f>ROUND(K171*L171,2)</f>
        <v>909.66</v>
      </c>
      <c r="R171" s="82"/>
      <c r="S171">
        <f>K171*L171</f>
        <v>909.66399999999999</v>
      </c>
      <c r="T171" s="130">
        <f>Q170-S171</f>
        <v>-4.0000000000190994E-3</v>
      </c>
    </row>
    <row r="172" spans="1:20" x14ac:dyDescent="0.25">
      <c r="A172" s="83"/>
      <c r="B172" s="21"/>
      <c r="C172" s="21"/>
      <c r="D172" s="21"/>
      <c r="E172" s="21"/>
      <c r="F172" s="21"/>
      <c r="G172" s="21"/>
      <c r="H172" s="21"/>
      <c r="I172" s="21"/>
      <c r="J172" s="21"/>
      <c r="K172" s="153"/>
      <c r="L172" s="21"/>
      <c r="M172" s="20"/>
      <c r="N172" s="20"/>
      <c r="O172" s="20"/>
      <c r="P172" s="20"/>
      <c r="Q172" s="143"/>
      <c r="R172" s="97"/>
    </row>
    <row r="173" spans="1:20" ht="63" customHeight="1" x14ac:dyDescent="0.25">
      <c r="A173" s="79" t="s">
        <v>50</v>
      </c>
      <c r="B173" s="256" t="s">
        <v>301</v>
      </c>
      <c r="C173" s="256"/>
      <c r="D173" s="256"/>
      <c r="E173" s="256"/>
      <c r="F173" s="256"/>
      <c r="G173" s="256"/>
      <c r="H173" s="256"/>
      <c r="I173" s="256"/>
      <c r="J173" s="30" t="s">
        <v>18</v>
      </c>
      <c r="K173" s="141"/>
      <c r="L173" s="30"/>
      <c r="M173" s="30"/>
      <c r="N173" s="30"/>
      <c r="O173" s="30"/>
      <c r="P173" s="30"/>
      <c r="Q173" s="141">
        <f>SUM(Q174:Q174)</f>
        <v>293.44</v>
      </c>
      <c r="R173" s="80"/>
    </row>
    <row r="174" spans="1:20" x14ac:dyDescent="0.25">
      <c r="A174" s="83"/>
      <c r="B174" s="21" t="s">
        <v>97</v>
      </c>
      <c r="C174" s="21">
        <v>0</v>
      </c>
      <c r="D174" s="21" t="s">
        <v>98</v>
      </c>
      <c r="E174" s="21">
        <v>0</v>
      </c>
      <c r="F174" s="21" t="s">
        <v>99</v>
      </c>
      <c r="G174" s="21">
        <v>7</v>
      </c>
      <c r="H174" s="21" t="s">
        <v>98</v>
      </c>
      <c r="I174" s="21">
        <v>6.72</v>
      </c>
      <c r="J174" s="21"/>
      <c r="K174" s="153">
        <f>(G174*20)+I174</f>
        <v>146.72</v>
      </c>
      <c r="L174" s="21"/>
      <c r="M174" s="20"/>
      <c r="N174" s="20">
        <v>2</v>
      </c>
      <c r="O174" s="20"/>
      <c r="P174" s="21"/>
      <c r="Q174" s="142">
        <f>ROUND(K174*N174,2)</f>
        <v>293.44</v>
      </c>
      <c r="R174" s="82"/>
      <c r="S174" s="139">
        <f>K174*N174</f>
        <v>293.44</v>
      </c>
      <c r="T174" s="130">
        <f>Q173-S174</f>
        <v>0</v>
      </c>
    </row>
    <row r="175" spans="1:20" x14ac:dyDescent="0.25">
      <c r="A175" s="83"/>
      <c r="B175" s="27"/>
      <c r="C175" s="29"/>
      <c r="D175" s="29"/>
      <c r="E175" s="29"/>
      <c r="F175" s="29"/>
      <c r="G175" s="29"/>
      <c r="H175" s="29"/>
      <c r="I175" s="29"/>
      <c r="J175" s="29"/>
      <c r="K175" s="154"/>
      <c r="L175" s="29"/>
      <c r="M175" s="28"/>
      <c r="N175" s="28"/>
      <c r="O175" s="28"/>
      <c r="P175" s="28"/>
      <c r="Q175" s="144"/>
      <c r="R175" s="84"/>
      <c r="S175" s="139"/>
    </row>
    <row r="176" spans="1:20" ht="93" customHeight="1" x14ac:dyDescent="0.25">
      <c r="A176" s="79" t="s">
        <v>51</v>
      </c>
      <c r="B176" s="256" t="s">
        <v>84</v>
      </c>
      <c r="C176" s="256"/>
      <c r="D176" s="256"/>
      <c r="E176" s="256"/>
      <c r="F176" s="256"/>
      <c r="G176" s="256"/>
      <c r="H176" s="256"/>
      <c r="I176" s="256"/>
      <c r="J176" s="30" t="s">
        <v>18</v>
      </c>
      <c r="K176" s="141"/>
      <c r="L176" s="30"/>
      <c r="M176" s="30"/>
      <c r="N176" s="30"/>
      <c r="O176" s="30"/>
      <c r="P176" s="30"/>
      <c r="Q176" s="141">
        <f>SUM(Q177:Q177)</f>
        <v>293.44</v>
      </c>
      <c r="R176" s="80"/>
      <c r="S176" s="139"/>
    </row>
    <row r="177" spans="1:20" x14ac:dyDescent="0.25">
      <c r="A177" s="83"/>
      <c r="B177" s="21" t="s">
        <v>97</v>
      </c>
      <c r="C177" s="21">
        <v>0</v>
      </c>
      <c r="D177" s="21" t="s">
        <v>98</v>
      </c>
      <c r="E177" s="21">
        <v>0</v>
      </c>
      <c r="F177" s="21" t="s">
        <v>99</v>
      </c>
      <c r="G177" s="21">
        <v>7</v>
      </c>
      <c r="H177" s="21" t="s">
        <v>98</v>
      </c>
      <c r="I177" s="21">
        <v>6.72</v>
      </c>
      <c r="J177" s="21"/>
      <c r="K177" s="153">
        <f>(G177*20)+I177</f>
        <v>146.72</v>
      </c>
      <c r="L177" s="21"/>
      <c r="M177" s="20"/>
      <c r="N177" s="20">
        <v>2</v>
      </c>
      <c r="O177" s="20"/>
      <c r="P177" s="21"/>
      <c r="Q177" s="142">
        <f>ROUND(K177*N177,2)</f>
        <v>293.44</v>
      </c>
      <c r="R177" s="82"/>
      <c r="S177" s="139">
        <f>K177*N177</f>
        <v>293.44</v>
      </c>
      <c r="T177" s="130">
        <f>Q176-S177</f>
        <v>0</v>
      </c>
    </row>
    <row r="178" spans="1:20" x14ac:dyDescent="0.25">
      <c r="A178" s="83"/>
      <c r="B178" s="21"/>
      <c r="C178" s="21"/>
      <c r="D178" s="21"/>
      <c r="E178" s="21"/>
      <c r="F178" s="21"/>
      <c r="G178" s="21"/>
      <c r="H178" s="21"/>
      <c r="I178" s="21"/>
      <c r="J178" s="21"/>
      <c r="K178" s="153"/>
      <c r="L178" s="21"/>
      <c r="M178" s="20"/>
      <c r="N178" s="20"/>
      <c r="O178" s="20"/>
      <c r="P178" s="20"/>
      <c r="Q178" s="143"/>
      <c r="R178" s="97"/>
      <c r="S178" s="139"/>
    </row>
    <row r="179" spans="1:20" ht="63" customHeight="1" x14ac:dyDescent="0.25">
      <c r="A179" s="79" t="s">
        <v>52</v>
      </c>
      <c r="B179" s="256" t="s">
        <v>17</v>
      </c>
      <c r="C179" s="256"/>
      <c r="D179" s="256"/>
      <c r="E179" s="256"/>
      <c r="F179" s="256"/>
      <c r="G179" s="256"/>
      <c r="H179" s="256"/>
      <c r="I179" s="256"/>
      <c r="J179" s="30" t="s">
        <v>100</v>
      </c>
      <c r="K179" s="141"/>
      <c r="L179" s="30"/>
      <c r="M179" s="30"/>
      <c r="N179" s="30"/>
      <c r="O179" s="30"/>
      <c r="P179" s="30"/>
      <c r="Q179" s="141">
        <f>SUM(Q180:Q180)</f>
        <v>806.96</v>
      </c>
      <c r="R179" s="80"/>
      <c r="S179" s="139"/>
    </row>
    <row r="180" spans="1:20" x14ac:dyDescent="0.25">
      <c r="A180" s="83"/>
      <c r="B180" s="21" t="s">
        <v>97</v>
      </c>
      <c r="C180" s="21">
        <v>0</v>
      </c>
      <c r="D180" s="21" t="s">
        <v>98</v>
      </c>
      <c r="E180" s="21">
        <v>0</v>
      </c>
      <c r="F180" s="21" t="s">
        <v>99</v>
      </c>
      <c r="G180" s="21">
        <v>7</v>
      </c>
      <c r="H180" s="21" t="s">
        <v>98</v>
      </c>
      <c r="I180" s="21">
        <v>6.72</v>
      </c>
      <c r="J180" s="21"/>
      <c r="K180" s="153">
        <f>(G180*20)+I180</f>
        <v>146.72</v>
      </c>
      <c r="L180" s="21">
        <v>5.5</v>
      </c>
      <c r="M180" s="20"/>
      <c r="N180" s="20"/>
      <c r="O180" s="20"/>
      <c r="P180" s="21"/>
      <c r="Q180" s="142">
        <f>ROUND(K180*L180,2)</f>
        <v>806.96</v>
      </c>
      <c r="R180" s="82"/>
      <c r="S180" s="139">
        <f>K180*L180</f>
        <v>806.96</v>
      </c>
      <c r="T180" s="130">
        <f>Q179-S180</f>
        <v>0</v>
      </c>
    </row>
    <row r="181" spans="1:20" x14ac:dyDescent="0.25">
      <c r="A181" s="83"/>
      <c r="B181" s="20"/>
      <c r="C181" s="20"/>
      <c r="D181" s="20"/>
      <c r="E181" s="20"/>
      <c r="F181" s="20"/>
      <c r="G181" s="20"/>
      <c r="H181" s="20"/>
      <c r="I181" s="20"/>
      <c r="J181" s="20"/>
      <c r="K181" s="153"/>
      <c r="L181" s="21"/>
      <c r="M181" s="21"/>
      <c r="N181" s="20"/>
      <c r="O181" s="20"/>
      <c r="P181" s="20"/>
      <c r="Q181" s="142"/>
      <c r="R181" s="97"/>
    </row>
    <row r="182" spans="1:20" ht="63" customHeight="1" x14ac:dyDescent="0.25">
      <c r="A182" s="79" t="s">
        <v>53</v>
      </c>
      <c r="B182" s="260" t="s">
        <v>28</v>
      </c>
      <c r="C182" s="261"/>
      <c r="D182" s="261"/>
      <c r="E182" s="261"/>
      <c r="F182" s="261"/>
      <c r="G182" s="261"/>
      <c r="H182" s="261"/>
      <c r="I182" s="262"/>
      <c r="J182" s="30" t="s">
        <v>101</v>
      </c>
      <c r="K182" s="141"/>
      <c r="L182" s="30"/>
      <c r="M182" s="30"/>
      <c r="N182" s="30"/>
      <c r="O182" s="30"/>
      <c r="P182" s="30"/>
      <c r="Q182" s="141">
        <f>SUM(Q183:Q183)</f>
        <v>52.82</v>
      </c>
      <c r="R182" s="80"/>
    </row>
    <row r="183" spans="1:20" x14ac:dyDescent="0.25">
      <c r="A183" s="83"/>
      <c r="B183" s="21" t="s">
        <v>97</v>
      </c>
      <c r="C183" s="21">
        <v>0</v>
      </c>
      <c r="D183" s="21" t="s">
        <v>98</v>
      </c>
      <c r="E183" s="21">
        <v>0</v>
      </c>
      <c r="F183" s="21" t="s">
        <v>99</v>
      </c>
      <c r="G183" s="21">
        <v>7</v>
      </c>
      <c r="H183" s="21" t="s">
        <v>98</v>
      </c>
      <c r="I183" s="21">
        <v>6.72</v>
      </c>
      <c r="J183" s="21"/>
      <c r="K183" s="153">
        <f>(G183*20)+I183</f>
        <v>146.72</v>
      </c>
      <c r="L183" s="21">
        <v>1.2</v>
      </c>
      <c r="M183" s="21">
        <v>0.15</v>
      </c>
      <c r="N183" s="21">
        <v>2</v>
      </c>
      <c r="O183" s="20"/>
      <c r="P183" s="20"/>
      <c r="Q183" s="142">
        <f>ROUND(N183*M183*L183*K183,2)</f>
        <v>52.82</v>
      </c>
      <c r="R183" s="97"/>
      <c r="S183" s="139">
        <f>K183*L183*M183*N183</f>
        <v>52.819199999999995</v>
      </c>
      <c r="T183" s="130">
        <f>Q182-S183</f>
        <v>8.0000000000524096E-4</v>
      </c>
    </row>
    <row r="184" spans="1:20" x14ac:dyDescent="0.25">
      <c r="A184" s="85"/>
      <c r="B184" s="21"/>
      <c r="C184" s="21"/>
      <c r="D184" s="21"/>
      <c r="E184" s="21"/>
      <c r="F184" s="21"/>
      <c r="G184" s="21"/>
      <c r="H184" s="21"/>
      <c r="I184" s="21"/>
      <c r="J184" s="21"/>
      <c r="K184" s="153"/>
      <c r="L184" s="21"/>
      <c r="M184" s="20"/>
      <c r="N184" s="20"/>
      <c r="O184" s="20"/>
      <c r="P184" s="21"/>
      <c r="Q184" s="142"/>
      <c r="R184" s="84"/>
    </row>
    <row r="185" spans="1:20" ht="63" customHeight="1" x14ac:dyDescent="0.25">
      <c r="A185" s="79" t="s">
        <v>80</v>
      </c>
      <c r="B185" s="260" t="s">
        <v>22</v>
      </c>
      <c r="C185" s="261"/>
      <c r="D185" s="261"/>
      <c r="E185" s="261"/>
      <c r="F185" s="261"/>
      <c r="G185" s="261"/>
      <c r="H185" s="261"/>
      <c r="I185" s="262"/>
      <c r="J185" s="30" t="s">
        <v>101</v>
      </c>
      <c r="K185" s="141"/>
      <c r="L185" s="30"/>
      <c r="M185" s="30"/>
      <c r="N185" s="30"/>
      <c r="O185" s="30"/>
      <c r="P185" s="30"/>
      <c r="Q185" s="141">
        <f>SUM(Q186:Q186)</f>
        <v>17.61</v>
      </c>
      <c r="R185" s="80"/>
    </row>
    <row r="186" spans="1:20" x14ac:dyDescent="0.25">
      <c r="A186" s="83"/>
      <c r="B186" s="21" t="s">
        <v>97</v>
      </c>
      <c r="C186" s="21">
        <v>0</v>
      </c>
      <c r="D186" s="21" t="s">
        <v>98</v>
      </c>
      <c r="E186" s="21">
        <v>0</v>
      </c>
      <c r="F186" s="21" t="s">
        <v>99</v>
      </c>
      <c r="G186" s="21">
        <v>7</v>
      </c>
      <c r="H186" s="21" t="s">
        <v>98</v>
      </c>
      <c r="I186" s="21">
        <v>6.72</v>
      </c>
      <c r="J186" s="21"/>
      <c r="K186" s="153">
        <f>(G186*20)+I186</f>
        <v>146.72</v>
      </c>
      <c r="L186" s="21">
        <v>1.2</v>
      </c>
      <c r="M186" s="21">
        <v>0.05</v>
      </c>
      <c r="N186" s="21">
        <v>2</v>
      </c>
      <c r="O186" s="20"/>
      <c r="P186" s="20"/>
      <c r="Q186" s="142">
        <f>ROUND(N186*M186*L186*K186,2)</f>
        <v>17.61</v>
      </c>
      <c r="R186" s="97"/>
      <c r="S186" s="139">
        <f>K186*L186*M186*N186</f>
        <v>17.606400000000001</v>
      </c>
      <c r="T186" s="130">
        <f>Q185-S186</f>
        <v>3.5999999999987153E-3</v>
      </c>
    </row>
    <row r="187" spans="1:20" ht="15.75" thickBot="1" x14ac:dyDescent="0.3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145"/>
      <c r="L187" s="87"/>
      <c r="M187" s="88"/>
      <c r="N187" s="87"/>
      <c r="O187" s="87"/>
      <c r="P187" s="87"/>
      <c r="Q187" s="145"/>
      <c r="R187" s="89"/>
    </row>
    <row r="188" spans="1:20" ht="49.5" customHeight="1" x14ac:dyDescent="0.25">
      <c r="A188" s="16" t="s">
        <v>106</v>
      </c>
      <c r="B188" s="260" t="s">
        <v>274</v>
      </c>
      <c r="C188" s="261"/>
      <c r="D188" s="261"/>
      <c r="E188" s="261"/>
      <c r="F188" s="261"/>
      <c r="G188" s="261"/>
      <c r="H188" s="261"/>
      <c r="I188" s="262"/>
      <c r="J188" s="30" t="s">
        <v>100</v>
      </c>
      <c r="K188" s="141"/>
      <c r="L188" s="30"/>
      <c r="M188" s="30"/>
      <c r="N188" s="30"/>
      <c r="O188" s="30"/>
      <c r="P188" s="30"/>
      <c r="Q188" s="141">
        <f>SUM(Q189)</f>
        <v>146.72</v>
      </c>
      <c r="R188" s="80"/>
    </row>
    <row r="189" spans="1:20" x14ac:dyDescent="0.25">
      <c r="A189" s="188"/>
      <c r="B189" s="21" t="s">
        <v>97</v>
      </c>
      <c r="C189" s="21">
        <v>0</v>
      </c>
      <c r="D189" s="21" t="s">
        <v>98</v>
      </c>
      <c r="E189" s="21">
        <v>0</v>
      </c>
      <c r="F189" s="21" t="s">
        <v>99</v>
      </c>
      <c r="G189" s="21">
        <v>7</v>
      </c>
      <c r="H189" s="21" t="s">
        <v>98</v>
      </c>
      <c r="I189" s="21">
        <v>6.72</v>
      </c>
      <c r="J189" s="192"/>
      <c r="K189" s="153">
        <f>(G189*20)+I189</f>
        <v>146.72</v>
      </c>
      <c r="L189" s="192"/>
      <c r="M189" s="195">
        <v>0.5</v>
      </c>
      <c r="N189" s="195">
        <v>2</v>
      </c>
      <c r="O189" s="192"/>
      <c r="P189" s="192"/>
      <c r="Q189" s="142">
        <f>ROUND(K189*M189*N189,2)</f>
        <v>146.72</v>
      </c>
      <c r="R189" s="194"/>
    </row>
    <row r="190" spans="1:20" x14ac:dyDescent="0.25">
      <c r="A190" s="188"/>
      <c r="B190" s="189"/>
      <c r="C190" s="190"/>
      <c r="D190" s="190"/>
      <c r="E190" s="190"/>
      <c r="F190" s="190"/>
      <c r="G190" s="190"/>
      <c r="H190" s="190"/>
      <c r="I190" s="191"/>
      <c r="J190" s="192"/>
      <c r="K190" s="193"/>
      <c r="L190" s="192"/>
      <c r="M190" s="192"/>
      <c r="N190" s="192"/>
      <c r="O190" s="192"/>
      <c r="P190" s="192"/>
      <c r="Q190" s="193"/>
      <c r="R190" s="194"/>
    </row>
    <row r="191" spans="1:20" ht="15.75" thickBot="1" x14ac:dyDescent="0.3">
      <c r="A191" s="188"/>
      <c r="B191" s="189"/>
      <c r="C191" s="190"/>
      <c r="D191" s="190"/>
      <c r="E191" s="190"/>
      <c r="F191" s="190"/>
      <c r="G191" s="190"/>
      <c r="H191" s="190"/>
      <c r="I191" s="191"/>
      <c r="J191" s="192"/>
      <c r="K191" s="193"/>
      <c r="L191" s="192"/>
      <c r="M191" s="192"/>
      <c r="N191" s="192"/>
      <c r="O191" s="192"/>
      <c r="P191" s="192"/>
      <c r="Q191" s="193"/>
      <c r="R191" s="194"/>
    </row>
    <row r="192" spans="1:20" ht="18.75" x14ac:dyDescent="0.3">
      <c r="A192" s="247" t="s">
        <v>85</v>
      </c>
      <c r="B192" s="248"/>
      <c r="C192" s="248"/>
      <c r="D192" s="248"/>
      <c r="E192" s="248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9"/>
    </row>
    <row r="193" spans="1:20" x14ac:dyDescent="0.25">
      <c r="A193" s="78">
        <v>9</v>
      </c>
      <c r="B193" s="257" t="s">
        <v>249</v>
      </c>
      <c r="C193" s="257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69"/>
    </row>
    <row r="194" spans="1:20" x14ac:dyDescent="0.25">
      <c r="A194" s="266" t="s">
        <v>86</v>
      </c>
      <c r="B194" s="258"/>
      <c r="C194" s="258"/>
      <c r="D194" s="258"/>
      <c r="E194" s="258"/>
      <c r="F194" s="258"/>
      <c r="G194" s="258"/>
      <c r="H194" s="258"/>
      <c r="I194" s="258"/>
      <c r="J194" s="258" t="s">
        <v>87</v>
      </c>
      <c r="K194" s="258"/>
      <c r="L194" s="258"/>
      <c r="M194" s="258"/>
      <c r="N194" s="258"/>
      <c r="O194" s="258"/>
      <c r="P194" s="258"/>
      <c r="Q194" s="258"/>
      <c r="R194" s="267"/>
    </row>
    <row r="195" spans="1:20" x14ac:dyDescent="0.25">
      <c r="A195" s="266"/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67"/>
    </row>
    <row r="196" spans="1:20" x14ac:dyDescent="0.25">
      <c r="A196" s="266"/>
      <c r="B196" s="258"/>
      <c r="C196" s="258"/>
      <c r="D196" s="258"/>
      <c r="E196" s="258"/>
      <c r="F196" s="258"/>
      <c r="G196" s="258"/>
      <c r="H196" s="258"/>
      <c r="I196" s="258"/>
      <c r="J196" s="250" t="s">
        <v>88</v>
      </c>
      <c r="K196" s="251" t="s">
        <v>89</v>
      </c>
      <c r="L196" s="252" t="s">
        <v>90</v>
      </c>
      <c r="M196" s="252" t="s">
        <v>91</v>
      </c>
      <c r="N196" s="252" t="s">
        <v>92</v>
      </c>
      <c r="O196" s="253" t="s">
        <v>93</v>
      </c>
      <c r="P196" s="252" t="s">
        <v>94</v>
      </c>
      <c r="Q196" s="251" t="s">
        <v>95</v>
      </c>
      <c r="R196" s="268" t="s">
        <v>96</v>
      </c>
    </row>
    <row r="197" spans="1:20" x14ac:dyDescent="0.25">
      <c r="A197" s="266"/>
      <c r="B197" s="258"/>
      <c r="C197" s="258"/>
      <c r="D197" s="258"/>
      <c r="E197" s="258"/>
      <c r="F197" s="258"/>
      <c r="G197" s="258"/>
      <c r="H197" s="258"/>
      <c r="I197" s="258"/>
      <c r="J197" s="250"/>
      <c r="K197" s="251"/>
      <c r="L197" s="252"/>
      <c r="M197" s="252"/>
      <c r="N197" s="252"/>
      <c r="O197" s="254"/>
      <c r="P197" s="252"/>
      <c r="Q197" s="251"/>
      <c r="R197" s="268"/>
    </row>
    <row r="198" spans="1:20" ht="54" customHeight="1" x14ac:dyDescent="0.25">
      <c r="A198" s="79" t="s">
        <v>54</v>
      </c>
      <c r="B198" s="256" t="s">
        <v>312</v>
      </c>
      <c r="C198" s="256"/>
      <c r="D198" s="256"/>
      <c r="E198" s="256"/>
      <c r="F198" s="256"/>
      <c r="G198" s="256"/>
      <c r="H198" s="256"/>
      <c r="I198" s="256"/>
      <c r="J198" s="30" t="s">
        <v>100</v>
      </c>
      <c r="K198" s="141"/>
      <c r="L198" s="30"/>
      <c r="M198" s="30"/>
      <c r="N198" s="30"/>
      <c r="O198" s="30"/>
      <c r="P198" s="30"/>
      <c r="Q198" s="141">
        <f>SUM(Q199:Q199)</f>
        <v>1000.62</v>
      </c>
      <c r="R198" s="80"/>
    </row>
    <row r="199" spans="1:20" x14ac:dyDescent="0.25">
      <c r="A199" s="81"/>
      <c r="B199" s="21" t="s">
        <v>97</v>
      </c>
      <c r="C199" s="21">
        <v>0</v>
      </c>
      <c r="D199" s="21" t="s">
        <v>98</v>
      </c>
      <c r="E199" s="21">
        <v>0</v>
      </c>
      <c r="F199" s="21" t="s">
        <v>99</v>
      </c>
      <c r="G199" s="21">
        <v>8</v>
      </c>
      <c r="H199" s="21" t="s">
        <v>98</v>
      </c>
      <c r="I199" s="21">
        <v>1.39</v>
      </c>
      <c r="J199" s="21"/>
      <c r="K199" s="153">
        <f>(G199*20)+I199</f>
        <v>161.38999999999999</v>
      </c>
      <c r="L199" s="21">
        <v>6.2</v>
      </c>
      <c r="M199" s="20"/>
      <c r="N199" s="20"/>
      <c r="O199" s="20"/>
      <c r="P199" s="21"/>
      <c r="Q199" s="142">
        <f>ROUND(K199*L199,2)</f>
        <v>1000.62</v>
      </c>
      <c r="R199" s="82"/>
      <c r="S199" s="139">
        <f>K199*L199</f>
        <v>1000.6179999999999</v>
      </c>
      <c r="T199" s="130">
        <f>Q198-S199</f>
        <v>2.0000000000663931E-3</v>
      </c>
    </row>
    <row r="200" spans="1:20" x14ac:dyDescent="0.25">
      <c r="A200" s="83"/>
      <c r="B200" s="21"/>
      <c r="C200" s="21"/>
      <c r="D200" s="21"/>
      <c r="E200" s="21"/>
      <c r="F200" s="21"/>
      <c r="G200" s="21"/>
      <c r="H200" s="21"/>
      <c r="I200" s="21"/>
      <c r="J200" s="21"/>
      <c r="K200" s="153"/>
      <c r="L200" s="21"/>
      <c r="M200" s="20"/>
      <c r="N200" s="20"/>
      <c r="O200" s="20"/>
      <c r="P200" s="20"/>
      <c r="Q200" s="143"/>
      <c r="R200" s="97"/>
      <c r="T200" s="130"/>
    </row>
    <row r="201" spans="1:20" ht="57" customHeight="1" x14ac:dyDescent="0.25">
      <c r="A201" s="79" t="s">
        <v>55</v>
      </c>
      <c r="B201" s="256" t="s">
        <v>301</v>
      </c>
      <c r="C201" s="256"/>
      <c r="D201" s="256"/>
      <c r="E201" s="256"/>
      <c r="F201" s="256"/>
      <c r="G201" s="256"/>
      <c r="H201" s="256"/>
      <c r="I201" s="256"/>
      <c r="J201" s="30" t="s">
        <v>18</v>
      </c>
      <c r="K201" s="141"/>
      <c r="L201" s="30"/>
      <c r="M201" s="30"/>
      <c r="N201" s="30"/>
      <c r="O201" s="30"/>
      <c r="P201" s="30"/>
      <c r="Q201" s="141">
        <f>SUM(Q202:Q202)</f>
        <v>322.77999999999997</v>
      </c>
      <c r="R201" s="80"/>
    </row>
    <row r="202" spans="1:20" x14ac:dyDescent="0.25">
      <c r="A202" s="83"/>
      <c r="B202" s="21" t="s">
        <v>97</v>
      </c>
      <c r="C202" s="21">
        <v>0</v>
      </c>
      <c r="D202" s="21" t="s">
        <v>98</v>
      </c>
      <c r="E202" s="21">
        <v>0</v>
      </c>
      <c r="F202" s="21" t="s">
        <v>99</v>
      </c>
      <c r="G202" s="21">
        <v>8</v>
      </c>
      <c r="H202" s="21" t="s">
        <v>98</v>
      </c>
      <c r="I202" s="21">
        <v>1.39</v>
      </c>
      <c r="J202" s="21"/>
      <c r="K202" s="153">
        <f>(G202*20)+I202</f>
        <v>161.38999999999999</v>
      </c>
      <c r="L202" s="21"/>
      <c r="M202" s="20"/>
      <c r="N202" s="20">
        <v>2</v>
      </c>
      <c r="O202" s="20"/>
      <c r="P202" s="20"/>
      <c r="Q202" s="142">
        <f>ROUND(K202*N202,2)</f>
        <v>322.77999999999997</v>
      </c>
      <c r="R202" s="97"/>
      <c r="S202">
        <f>K202*N202</f>
        <v>322.77999999999997</v>
      </c>
      <c r="T202" s="130">
        <f>Q201-S202</f>
        <v>0</v>
      </c>
    </row>
    <row r="203" spans="1:20" x14ac:dyDescent="0.25">
      <c r="A203" s="83"/>
      <c r="B203" s="27"/>
      <c r="C203" s="29"/>
      <c r="D203" s="29"/>
      <c r="E203" s="29"/>
      <c r="F203" s="29"/>
      <c r="G203" s="29"/>
      <c r="H203" s="29"/>
      <c r="I203" s="29"/>
      <c r="J203" s="29"/>
      <c r="K203" s="154"/>
      <c r="L203" s="29"/>
      <c r="M203" s="28"/>
      <c r="N203" s="28"/>
      <c r="O203" s="28"/>
      <c r="P203" s="28"/>
      <c r="Q203" s="144"/>
      <c r="R203" s="84"/>
    </row>
    <row r="204" spans="1:20" ht="99" customHeight="1" x14ac:dyDescent="0.25">
      <c r="A204" s="79" t="s">
        <v>56</v>
      </c>
      <c r="B204" s="256" t="s">
        <v>84</v>
      </c>
      <c r="C204" s="256"/>
      <c r="D204" s="256"/>
      <c r="E204" s="256"/>
      <c r="F204" s="256"/>
      <c r="G204" s="256"/>
      <c r="H204" s="256"/>
      <c r="I204" s="256"/>
      <c r="J204" s="30" t="s">
        <v>18</v>
      </c>
      <c r="K204" s="141"/>
      <c r="L204" s="30"/>
      <c r="M204" s="30"/>
      <c r="N204" s="30"/>
      <c r="O204" s="30"/>
      <c r="P204" s="30"/>
      <c r="Q204" s="141">
        <f>SUM(Q205:Q205)</f>
        <v>322.77999999999997</v>
      </c>
      <c r="R204" s="80"/>
      <c r="T204" s="130"/>
    </row>
    <row r="205" spans="1:20" x14ac:dyDescent="0.25">
      <c r="A205" s="83"/>
      <c r="B205" s="21" t="s">
        <v>97</v>
      </c>
      <c r="C205" s="21">
        <v>0</v>
      </c>
      <c r="D205" s="21" t="s">
        <v>98</v>
      </c>
      <c r="E205" s="21">
        <v>0</v>
      </c>
      <c r="F205" s="21" t="s">
        <v>99</v>
      </c>
      <c r="G205" s="21">
        <v>8</v>
      </c>
      <c r="H205" s="21" t="s">
        <v>98</v>
      </c>
      <c r="I205" s="21">
        <v>1.39</v>
      </c>
      <c r="J205" s="21"/>
      <c r="K205" s="153">
        <f>(G205*20)+I205</f>
        <v>161.38999999999999</v>
      </c>
      <c r="L205" s="21"/>
      <c r="M205" s="20"/>
      <c r="N205" s="20">
        <v>2</v>
      </c>
      <c r="O205" s="20"/>
      <c r="P205" s="20"/>
      <c r="Q205" s="142">
        <f>ROUND(K205*N205,2)</f>
        <v>322.77999999999997</v>
      </c>
      <c r="R205" s="97"/>
      <c r="S205">
        <f>K205*N205</f>
        <v>322.77999999999997</v>
      </c>
      <c r="T205" s="130">
        <f>Q204-S205</f>
        <v>0</v>
      </c>
    </row>
    <row r="206" spans="1:20" x14ac:dyDescent="0.25">
      <c r="A206" s="83"/>
      <c r="B206" s="21"/>
      <c r="C206" s="21"/>
      <c r="D206" s="21"/>
      <c r="E206" s="21"/>
      <c r="F206" s="21"/>
      <c r="G206" s="21"/>
      <c r="H206" s="21"/>
      <c r="I206" s="21"/>
      <c r="J206" s="21"/>
      <c r="K206" s="153"/>
      <c r="L206" s="21"/>
      <c r="M206" s="20"/>
      <c r="N206" s="20"/>
      <c r="O206" s="20"/>
      <c r="P206" s="20"/>
      <c r="Q206" s="143"/>
      <c r="R206" s="97"/>
    </row>
    <row r="207" spans="1:20" ht="57" customHeight="1" x14ac:dyDescent="0.25">
      <c r="A207" s="79" t="s">
        <v>57</v>
      </c>
      <c r="B207" s="256" t="s">
        <v>17</v>
      </c>
      <c r="C207" s="256"/>
      <c r="D207" s="256"/>
      <c r="E207" s="256"/>
      <c r="F207" s="256"/>
      <c r="G207" s="256"/>
      <c r="H207" s="256"/>
      <c r="I207" s="256"/>
      <c r="J207" s="30" t="s">
        <v>100</v>
      </c>
      <c r="K207" s="141"/>
      <c r="L207" s="30"/>
      <c r="M207" s="30"/>
      <c r="N207" s="30"/>
      <c r="O207" s="30"/>
      <c r="P207" s="30"/>
      <c r="Q207" s="141">
        <f>SUM(Q208:Q208)</f>
        <v>887.65</v>
      </c>
      <c r="R207" s="80"/>
    </row>
    <row r="208" spans="1:20" x14ac:dyDescent="0.25">
      <c r="A208" s="83"/>
      <c r="B208" s="21" t="s">
        <v>97</v>
      </c>
      <c r="C208" s="21">
        <v>0</v>
      </c>
      <c r="D208" s="21" t="s">
        <v>98</v>
      </c>
      <c r="E208" s="21">
        <v>0</v>
      </c>
      <c r="F208" s="21" t="s">
        <v>99</v>
      </c>
      <c r="G208" s="21">
        <v>8</v>
      </c>
      <c r="H208" s="21" t="s">
        <v>98</v>
      </c>
      <c r="I208" s="21">
        <v>1.39</v>
      </c>
      <c r="J208" s="21"/>
      <c r="K208" s="153">
        <f>(G208*20)+I208</f>
        <v>161.38999999999999</v>
      </c>
      <c r="L208" s="21">
        <v>5.5</v>
      </c>
      <c r="M208" s="20"/>
      <c r="N208" s="20"/>
      <c r="O208" s="20"/>
      <c r="P208" s="21"/>
      <c r="Q208" s="142">
        <f>ROUND(K208*L208,2)</f>
        <v>887.65</v>
      </c>
      <c r="R208" s="82"/>
      <c r="S208">
        <f>K208*L208</f>
        <v>887.64499999999998</v>
      </c>
      <c r="T208" s="130">
        <f>Q207-S208</f>
        <v>4.9999999999954525E-3</v>
      </c>
    </row>
    <row r="209" spans="1:20" x14ac:dyDescent="0.25">
      <c r="A209" s="83"/>
      <c r="B209" s="20"/>
      <c r="C209" s="20"/>
      <c r="D209" s="20"/>
      <c r="E209" s="20"/>
      <c r="F209" s="20"/>
      <c r="G209" s="20"/>
      <c r="H209" s="20"/>
      <c r="I209" s="20"/>
      <c r="J209" s="20"/>
      <c r="K209" s="153"/>
      <c r="L209" s="21"/>
      <c r="M209" s="21"/>
      <c r="N209" s="20"/>
      <c r="O209" s="20"/>
      <c r="P209" s="20"/>
      <c r="Q209" s="142"/>
      <c r="R209" s="97"/>
    </row>
    <row r="210" spans="1:20" ht="57" customHeight="1" x14ac:dyDescent="0.25">
      <c r="A210" s="79" t="s">
        <v>58</v>
      </c>
      <c r="B210" s="260" t="s">
        <v>28</v>
      </c>
      <c r="C210" s="261"/>
      <c r="D210" s="261"/>
      <c r="E210" s="261"/>
      <c r="F210" s="261"/>
      <c r="G210" s="261"/>
      <c r="H210" s="261"/>
      <c r="I210" s="262"/>
      <c r="J210" s="30" t="s">
        <v>101</v>
      </c>
      <c r="K210" s="141"/>
      <c r="L210" s="30"/>
      <c r="M210" s="30"/>
      <c r="N210" s="30"/>
      <c r="O210" s="30"/>
      <c r="P210" s="30"/>
      <c r="Q210" s="141">
        <f>SUM(Q211:Q211)</f>
        <v>58.1</v>
      </c>
      <c r="R210" s="80"/>
    </row>
    <row r="211" spans="1:20" x14ac:dyDescent="0.25">
      <c r="A211" s="83"/>
      <c r="B211" s="21" t="s">
        <v>97</v>
      </c>
      <c r="C211" s="21">
        <v>0</v>
      </c>
      <c r="D211" s="21" t="s">
        <v>98</v>
      </c>
      <c r="E211" s="21">
        <v>0</v>
      </c>
      <c r="F211" s="21" t="s">
        <v>99</v>
      </c>
      <c r="G211" s="21">
        <v>8</v>
      </c>
      <c r="H211" s="21" t="s">
        <v>98</v>
      </c>
      <c r="I211" s="21">
        <v>1.39</v>
      </c>
      <c r="J211" s="21"/>
      <c r="K211" s="153">
        <f>(G211*20)+I211</f>
        <v>161.38999999999999</v>
      </c>
      <c r="L211" s="21">
        <v>1.2</v>
      </c>
      <c r="M211" s="20">
        <v>0.15</v>
      </c>
      <c r="N211" s="20">
        <v>2</v>
      </c>
      <c r="O211" s="20"/>
      <c r="P211" s="20"/>
      <c r="Q211" s="142">
        <f>ROUND(N211*M211*L211*K211,2)</f>
        <v>58.1</v>
      </c>
      <c r="R211" s="97"/>
      <c r="S211" s="139">
        <f>K211*L211*M211*N211</f>
        <v>58.100399999999993</v>
      </c>
      <c r="T211" s="130">
        <f>Q210-S211</f>
        <v>-3.9999999999196234E-4</v>
      </c>
    </row>
    <row r="212" spans="1:20" x14ac:dyDescent="0.25">
      <c r="A212" s="85"/>
      <c r="B212" s="21"/>
      <c r="C212" s="21"/>
      <c r="D212" s="21"/>
      <c r="E212" s="21"/>
      <c r="F212" s="21"/>
      <c r="G212" s="21"/>
      <c r="H212" s="21"/>
      <c r="I212" s="21"/>
      <c r="J212" s="21"/>
      <c r="K212" s="153"/>
      <c r="L212" s="21"/>
      <c r="M212" s="20"/>
      <c r="N212" s="20"/>
      <c r="O212" s="20"/>
      <c r="P212" s="21"/>
      <c r="Q212" s="142"/>
      <c r="R212" s="84"/>
    </row>
    <row r="213" spans="1:20" ht="57" customHeight="1" x14ac:dyDescent="0.25">
      <c r="A213" s="79" t="s">
        <v>81</v>
      </c>
      <c r="B213" s="260" t="s">
        <v>22</v>
      </c>
      <c r="C213" s="261"/>
      <c r="D213" s="261"/>
      <c r="E213" s="261"/>
      <c r="F213" s="261"/>
      <c r="G213" s="261"/>
      <c r="H213" s="261"/>
      <c r="I213" s="262"/>
      <c r="J213" s="30" t="s">
        <v>101</v>
      </c>
      <c r="K213" s="141"/>
      <c r="L213" s="30"/>
      <c r="M213" s="30"/>
      <c r="N213" s="30"/>
      <c r="O213" s="30"/>
      <c r="P213" s="30"/>
      <c r="Q213" s="141">
        <f>SUM(Q214:Q214)</f>
        <v>19.37</v>
      </c>
      <c r="R213" s="80"/>
    </row>
    <row r="214" spans="1:20" x14ac:dyDescent="0.25">
      <c r="A214" s="83"/>
      <c r="B214" s="21" t="s">
        <v>97</v>
      </c>
      <c r="C214" s="21">
        <v>0</v>
      </c>
      <c r="D214" s="21" t="s">
        <v>98</v>
      </c>
      <c r="E214" s="21">
        <v>0</v>
      </c>
      <c r="F214" s="21" t="s">
        <v>99</v>
      </c>
      <c r="G214" s="21">
        <v>8</v>
      </c>
      <c r="H214" s="21" t="s">
        <v>98</v>
      </c>
      <c r="I214" s="21">
        <v>1.39</v>
      </c>
      <c r="J214" s="21"/>
      <c r="K214" s="153">
        <f>(G214*20)+I214</f>
        <v>161.38999999999999</v>
      </c>
      <c r="L214" s="21">
        <v>1.2</v>
      </c>
      <c r="M214" s="20">
        <v>0.05</v>
      </c>
      <c r="N214" s="20">
        <v>2</v>
      </c>
      <c r="O214" s="20"/>
      <c r="P214" s="20"/>
      <c r="Q214" s="142">
        <f>ROUND(N214*M214*L214*K214,2)</f>
        <v>19.37</v>
      </c>
      <c r="R214" s="97"/>
      <c r="S214" s="139">
        <f>K214*L214*M214*N214</f>
        <v>19.366799999999998</v>
      </c>
      <c r="T214" s="130">
        <f>Q213-S214</f>
        <v>3.2000000000032003E-3</v>
      </c>
    </row>
    <row r="215" spans="1:20" ht="15.75" thickBot="1" x14ac:dyDescent="0.3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145"/>
      <c r="L215" s="87"/>
      <c r="M215" s="88"/>
      <c r="N215" s="87"/>
      <c r="O215" s="87"/>
      <c r="P215" s="87"/>
      <c r="Q215" s="145"/>
      <c r="R215" s="89"/>
    </row>
    <row r="216" spans="1:20" ht="43.5" customHeight="1" x14ac:dyDescent="0.25">
      <c r="A216" s="16" t="s">
        <v>107</v>
      </c>
      <c r="B216" s="260" t="s">
        <v>274</v>
      </c>
      <c r="C216" s="261"/>
      <c r="D216" s="261"/>
      <c r="E216" s="261"/>
      <c r="F216" s="261"/>
      <c r="G216" s="261"/>
      <c r="H216" s="261"/>
      <c r="I216" s="262"/>
      <c r="J216" s="30" t="s">
        <v>100</v>
      </c>
      <c r="K216" s="141"/>
      <c r="L216" s="30"/>
      <c r="M216" s="30"/>
      <c r="N216" s="30"/>
      <c r="O216" s="30"/>
      <c r="P216" s="30"/>
      <c r="Q216" s="141">
        <f>SUM(Q217)</f>
        <v>161.38999999999999</v>
      </c>
      <c r="R216" s="80"/>
    </row>
    <row r="217" spans="1:20" x14ac:dyDescent="0.25">
      <c r="A217" s="181"/>
      <c r="B217" s="21" t="s">
        <v>97</v>
      </c>
      <c r="C217" s="21">
        <v>0</v>
      </c>
      <c r="D217" s="21" t="s">
        <v>98</v>
      </c>
      <c r="E217" s="21">
        <v>0</v>
      </c>
      <c r="F217" s="21" t="s">
        <v>99</v>
      </c>
      <c r="G217" s="21">
        <v>8</v>
      </c>
      <c r="H217" s="21" t="s">
        <v>98</v>
      </c>
      <c r="I217" s="21">
        <v>1.39</v>
      </c>
      <c r="J217" s="182"/>
      <c r="K217" s="153">
        <f>(G217*20)+I217</f>
        <v>161.38999999999999</v>
      </c>
      <c r="L217" s="192"/>
      <c r="M217" s="195">
        <v>0.5</v>
      </c>
      <c r="N217" s="195">
        <v>2</v>
      </c>
      <c r="O217" s="192"/>
      <c r="P217" s="192"/>
      <c r="Q217" s="142">
        <f>ROUND(K217*M217*N217,2)</f>
        <v>161.38999999999999</v>
      </c>
      <c r="R217" s="185"/>
    </row>
    <row r="218" spans="1:20" ht="15.75" thickBot="1" x14ac:dyDescent="0.3">
      <c r="A218" s="181"/>
      <c r="B218" s="182"/>
      <c r="C218" s="182"/>
      <c r="D218" s="182"/>
      <c r="E218" s="182"/>
      <c r="F218" s="182"/>
      <c r="G218" s="182"/>
      <c r="H218" s="182"/>
      <c r="I218" s="182"/>
      <c r="J218" s="182"/>
      <c r="K218" s="183"/>
      <c r="L218" s="182"/>
      <c r="M218" s="184"/>
      <c r="N218" s="182"/>
      <c r="O218" s="182"/>
      <c r="P218" s="182"/>
      <c r="Q218" s="183"/>
      <c r="R218" s="185"/>
    </row>
    <row r="219" spans="1:20" ht="18.75" x14ac:dyDescent="0.3">
      <c r="A219" s="247" t="s">
        <v>85</v>
      </c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9"/>
    </row>
    <row r="220" spans="1:20" x14ac:dyDescent="0.25">
      <c r="A220" s="15">
        <v>10</v>
      </c>
      <c r="B220" s="257" t="s">
        <v>250</v>
      </c>
      <c r="C220" s="257"/>
      <c r="D220" s="257"/>
      <c r="E220" s="257"/>
      <c r="F220" s="257"/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/>
    </row>
    <row r="221" spans="1:20" x14ac:dyDescent="0.25">
      <c r="A221" s="258" t="s">
        <v>86</v>
      </c>
      <c r="B221" s="258"/>
      <c r="C221" s="258"/>
      <c r="D221" s="258"/>
      <c r="E221" s="258"/>
      <c r="F221" s="258"/>
      <c r="G221" s="258"/>
      <c r="H221" s="258"/>
      <c r="I221" s="258"/>
      <c r="J221" s="258" t="s">
        <v>87</v>
      </c>
      <c r="K221" s="258"/>
      <c r="L221" s="258"/>
      <c r="M221" s="258"/>
      <c r="N221" s="258"/>
      <c r="O221" s="258"/>
      <c r="P221" s="258"/>
      <c r="Q221" s="258"/>
      <c r="R221" s="258"/>
    </row>
    <row r="222" spans="1:20" x14ac:dyDescent="0.25">
      <c r="A222" s="258"/>
      <c r="B222" s="258"/>
      <c r="C222" s="258"/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</row>
    <row r="223" spans="1:20" x14ac:dyDescent="0.25">
      <c r="A223" s="258"/>
      <c r="B223" s="258"/>
      <c r="C223" s="258"/>
      <c r="D223" s="258"/>
      <c r="E223" s="258"/>
      <c r="F223" s="258"/>
      <c r="G223" s="258"/>
      <c r="H223" s="258"/>
      <c r="I223" s="258"/>
      <c r="J223" s="250" t="s">
        <v>88</v>
      </c>
      <c r="K223" s="251" t="s">
        <v>89</v>
      </c>
      <c r="L223" s="252" t="s">
        <v>90</v>
      </c>
      <c r="M223" s="252" t="s">
        <v>91</v>
      </c>
      <c r="N223" s="252" t="s">
        <v>92</v>
      </c>
      <c r="O223" s="253" t="s">
        <v>93</v>
      </c>
      <c r="P223" s="252" t="s">
        <v>94</v>
      </c>
      <c r="Q223" s="251" t="s">
        <v>95</v>
      </c>
      <c r="R223" s="250" t="s">
        <v>96</v>
      </c>
    </row>
    <row r="224" spans="1:20" x14ac:dyDescent="0.25">
      <c r="A224" s="258"/>
      <c r="B224" s="258"/>
      <c r="C224" s="258"/>
      <c r="D224" s="258"/>
      <c r="E224" s="258"/>
      <c r="F224" s="258"/>
      <c r="G224" s="258"/>
      <c r="H224" s="258"/>
      <c r="I224" s="258"/>
      <c r="J224" s="250"/>
      <c r="K224" s="251"/>
      <c r="L224" s="252"/>
      <c r="M224" s="252"/>
      <c r="N224" s="252"/>
      <c r="O224" s="254"/>
      <c r="P224" s="252"/>
      <c r="Q224" s="251"/>
      <c r="R224" s="250"/>
    </row>
    <row r="225" spans="1:20" ht="41.25" customHeight="1" x14ac:dyDescent="0.25">
      <c r="A225" s="16" t="s">
        <v>59</v>
      </c>
      <c r="B225" s="256" t="s">
        <v>312</v>
      </c>
      <c r="C225" s="256"/>
      <c r="D225" s="256"/>
      <c r="E225" s="256"/>
      <c r="F225" s="256"/>
      <c r="G225" s="256"/>
      <c r="H225" s="256"/>
      <c r="I225" s="256"/>
      <c r="J225" s="30" t="s">
        <v>100</v>
      </c>
      <c r="K225" s="141"/>
      <c r="L225" s="30"/>
      <c r="M225" s="30"/>
      <c r="N225" s="30"/>
      <c r="O225" s="30"/>
      <c r="P225" s="30"/>
      <c r="Q225" s="141">
        <f>SUM(Q226:Q226)</f>
        <v>1049.9100000000001</v>
      </c>
      <c r="R225" s="30"/>
    </row>
    <row r="226" spans="1:20" x14ac:dyDescent="0.25">
      <c r="A226" s="17"/>
      <c r="B226" s="21" t="s">
        <v>97</v>
      </c>
      <c r="C226" s="21">
        <v>0</v>
      </c>
      <c r="D226" s="21" t="s">
        <v>98</v>
      </c>
      <c r="E226" s="21">
        <v>0</v>
      </c>
      <c r="F226" s="21" t="s">
        <v>99</v>
      </c>
      <c r="G226" s="21">
        <v>8</v>
      </c>
      <c r="H226" s="21" t="s">
        <v>98</v>
      </c>
      <c r="I226" s="21">
        <v>9.34</v>
      </c>
      <c r="J226" s="21"/>
      <c r="K226" s="153">
        <f>(G226*20)+I226</f>
        <v>169.34</v>
      </c>
      <c r="L226" s="21">
        <v>6.2</v>
      </c>
      <c r="M226" s="20"/>
      <c r="N226" s="20"/>
      <c r="O226" s="20"/>
      <c r="P226" s="21"/>
      <c r="Q226" s="142">
        <f>ROUND(K226*L226,2)</f>
        <v>1049.9100000000001</v>
      </c>
      <c r="R226" s="18"/>
      <c r="S226" s="139">
        <f>K226*L226</f>
        <v>1049.9080000000001</v>
      </c>
      <c r="T226" s="130">
        <f>Q225-S226</f>
        <v>1.9999999999527063E-3</v>
      </c>
    </row>
    <row r="227" spans="1:20" x14ac:dyDescent="0.25">
      <c r="A227" s="19"/>
      <c r="B227" s="21"/>
      <c r="C227" s="21"/>
      <c r="D227" s="21"/>
      <c r="E227" s="21"/>
      <c r="F227" s="21"/>
      <c r="G227" s="21"/>
      <c r="H227" s="21"/>
      <c r="I227" s="21"/>
      <c r="J227" s="21"/>
      <c r="K227" s="153"/>
      <c r="L227" s="21"/>
      <c r="M227" s="20"/>
      <c r="N227" s="20"/>
      <c r="O227" s="20"/>
      <c r="P227" s="20"/>
      <c r="Q227" s="143"/>
      <c r="R227" s="96"/>
    </row>
    <row r="228" spans="1:20" ht="59.25" customHeight="1" x14ac:dyDescent="0.25">
      <c r="A228" s="16" t="s">
        <v>60</v>
      </c>
      <c r="B228" s="256" t="s">
        <v>301</v>
      </c>
      <c r="C228" s="256"/>
      <c r="D228" s="256"/>
      <c r="E228" s="256"/>
      <c r="F228" s="256"/>
      <c r="G228" s="256"/>
      <c r="H228" s="256"/>
      <c r="I228" s="256"/>
      <c r="J228" s="30" t="s">
        <v>18</v>
      </c>
      <c r="K228" s="141"/>
      <c r="L228" s="30"/>
      <c r="M228" s="30"/>
      <c r="N228" s="30"/>
      <c r="O228" s="30"/>
      <c r="P228" s="30"/>
      <c r="Q228" s="141">
        <f>SUM(Q229:Q229)</f>
        <v>338.68</v>
      </c>
      <c r="R228" s="30"/>
    </row>
    <row r="229" spans="1:20" x14ac:dyDescent="0.25">
      <c r="A229" s="19"/>
      <c r="B229" s="21" t="s">
        <v>97</v>
      </c>
      <c r="C229" s="21">
        <v>0</v>
      </c>
      <c r="D229" s="21" t="s">
        <v>98</v>
      </c>
      <c r="E229" s="21">
        <v>0</v>
      </c>
      <c r="F229" s="21" t="s">
        <v>99</v>
      </c>
      <c r="G229" s="21">
        <v>8</v>
      </c>
      <c r="H229" s="21" t="s">
        <v>98</v>
      </c>
      <c r="I229" s="21">
        <v>9.34</v>
      </c>
      <c r="J229" s="21"/>
      <c r="K229" s="153">
        <f>(G229*20)+I229</f>
        <v>169.34</v>
      </c>
      <c r="L229" s="21"/>
      <c r="M229" s="20"/>
      <c r="N229" s="20">
        <v>2</v>
      </c>
      <c r="O229" s="20"/>
      <c r="P229" s="21"/>
      <c r="Q229" s="142">
        <f>ROUND(K229*N229,2)</f>
        <v>338.68</v>
      </c>
      <c r="R229" s="18"/>
      <c r="S229">
        <f>K229*N229</f>
        <v>338.68</v>
      </c>
      <c r="T229" s="130">
        <f>Q228-S229</f>
        <v>0</v>
      </c>
    </row>
    <row r="230" spans="1:20" x14ac:dyDescent="0.25">
      <c r="A230" s="19"/>
      <c r="B230" s="21"/>
      <c r="C230" s="21"/>
      <c r="D230" s="21"/>
      <c r="E230" s="21"/>
      <c r="F230" s="21"/>
      <c r="G230" s="21"/>
      <c r="H230" s="21"/>
      <c r="I230" s="21"/>
      <c r="J230" s="21"/>
      <c r="K230" s="153"/>
      <c r="L230" s="21"/>
      <c r="M230" s="20"/>
      <c r="N230" s="20"/>
      <c r="O230" s="20"/>
      <c r="P230" s="20"/>
      <c r="Q230" s="143"/>
      <c r="R230" s="140"/>
    </row>
    <row r="231" spans="1:20" ht="90.75" customHeight="1" x14ac:dyDescent="0.25">
      <c r="A231" s="16" t="s">
        <v>61</v>
      </c>
      <c r="B231" s="256" t="s">
        <v>84</v>
      </c>
      <c r="C231" s="256"/>
      <c r="D231" s="256"/>
      <c r="E231" s="256"/>
      <c r="F231" s="256"/>
      <c r="G231" s="256"/>
      <c r="H231" s="256"/>
      <c r="I231" s="256"/>
      <c r="J231" s="30" t="s">
        <v>18</v>
      </c>
      <c r="K231" s="141"/>
      <c r="L231" s="30"/>
      <c r="M231" s="30"/>
      <c r="N231" s="30"/>
      <c r="O231" s="30"/>
      <c r="P231" s="30"/>
      <c r="Q231" s="141">
        <f>SUM(Q232:Q232)</f>
        <v>338.68</v>
      </c>
      <c r="R231" s="30"/>
    </row>
    <row r="232" spans="1:20" x14ac:dyDescent="0.25">
      <c r="A232" s="19"/>
      <c r="B232" s="21" t="s">
        <v>97</v>
      </c>
      <c r="C232" s="21">
        <v>0</v>
      </c>
      <c r="D232" s="21" t="s">
        <v>98</v>
      </c>
      <c r="E232" s="21">
        <v>0</v>
      </c>
      <c r="F232" s="21" t="s">
        <v>99</v>
      </c>
      <c r="G232" s="21">
        <v>8</v>
      </c>
      <c r="H232" s="21" t="s">
        <v>98</v>
      </c>
      <c r="I232" s="21">
        <v>9.34</v>
      </c>
      <c r="J232" s="21"/>
      <c r="K232" s="153">
        <f>(G232*20)+I232</f>
        <v>169.34</v>
      </c>
      <c r="L232" s="21"/>
      <c r="M232" s="20"/>
      <c r="N232" s="20">
        <v>2</v>
      </c>
      <c r="O232" s="20"/>
      <c r="P232" s="21"/>
      <c r="Q232" s="142">
        <f>ROUND(K232*N232,2)</f>
        <v>338.68</v>
      </c>
      <c r="R232" s="18"/>
      <c r="S232">
        <f>K232*N232</f>
        <v>338.68</v>
      </c>
      <c r="T232" s="130">
        <f>Q231-S232</f>
        <v>0</v>
      </c>
    </row>
    <row r="233" spans="1:20" x14ac:dyDescent="0.25">
      <c r="A233" s="19"/>
      <c r="B233" s="21"/>
      <c r="C233" s="21"/>
      <c r="D233" s="21"/>
      <c r="E233" s="21"/>
      <c r="F233" s="21"/>
      <c r="G233" s="21"/>
      <c r="H233" s="21"/>
      <c r="I233" s="21"/>
      <c r="J233" s="21"/>
      <c r="K233" s="153"/>
      <c r="L233" s="21"/>
      <c r="M233" s="20"/>
      <c r="N233" s="20"/>
      <c r="O233" s="20"/>
      <c r="P233" s="20"/>
      <c r="Q233" s="143"/>
      <c r="R233" s="96"/>
      <c r="T233" s="130"/>
    </row>
    <row r="234" spans="1:20" ht="59.25" customHeight="1" x14ac:dyDescent="0.25">
      <c r="A234" s="16" t="s">
        <v>62</v>
      </c>
      <c r="B234" s="256" t="s">
        <v>17</v>
      </c>
      <c r="C234" s="256"/>
      <c r="D234" s="256"/>
      <c r="E234" s="256"/>
      <c r="F234" s="256"/>
      <c r="G234" s="256"/>
      <c r="H234" s="256"/>
      <c r="I234" s="256"/>
      <c r="J234" s="30" t="s">
        <v>100</v>
      </c>
      <c r="K234" s="141"/>
      <c r="L234" s="30"/>
      <c r="M234" s="30"/>
      <c r="N234" s="30"/>
      <c r="O234" s="30"/>
      <c r="P234" s="30"/>
      <c r="Q234" s="141">
        <f>SUM(Q235:Q235)</f>
        <v>931.37</v>
      </c>
      <c r="R234" s="30"/>
    </row>
    <row r="235" spans="1:20" x14ac:dyDescent="0.25">
      <c r="A235" s="19"/>
      <c r="B235" s="21" t="s">
        <v>97</v>
      </c>
      <c r="C235" s="21">
        <v>0</v>
      </c>
      <c r="D235" s="21" t="s">
        <v>98</v>
      </c>
      <c r="E235" s="21">
        <v>0</v>
      </c>
      <c r="F235" s="21" t="s">
        <v>99</v>
      </c>
      <c r="G235" s="21">
        <v>8</v>
      </c>
      <c r="H235" s="21" t="s">
        <v>98</v>
      </c>
      <c r="I235" s="21">
        <v>9.34</v>
      </c>
      <c r="J235" s="21"/>
      <c r="K235" s="153">
        <f>(G235*20)+I235</f>
        <v>169.34</v>
      </c>
      <c r="L235" s="21">
        <v>5.5</v>
      </c>
      <c r="M235" s="20"/>
      <c r="N235" s="20"/>
      <c r="O235" s="20"/>
      <c r="P235" s="21"/>
      <c r="Q235" s="142">
        <f>ROUND(K235*L235,2)</f>
        <v>931.37</v>
      </c>
      <c r="R235" s="18"/>
      <c r="S235" s="139">
        <f>K235*L235</f>
        <v>931.37</v>
      </c>
      <c r="T235" s="130">
        <f>Q234-S235</f>
        <v>0</v>
      </c>
    </row>
    <row r="236" spans="1:20" x14ac:dyDescent="0.25">
      <c r="A236" s="19"/>
      <c r="B236" s="20"/>
      <c r="C236" s="20"/>
      <c r="D236" s="20"/>
      <c r="E236" s="20"/>
      <c r="F236" s="20"/>
      <c r="G236" s="20"/>
      <c r="H236" s="20"/>
      <c r="I236" s="20"/>
      <c r="J236" s="20"/>
      <c r="K236" s="153"/>
      <c r="L236" s="21"/>
      <c r="M236" s="21"/>
      <c r="N236" s="20"/>
      <c r="O236" s="20"/>
      <c r="P236" s="20"/>
      <c r="Q236" s="142"/>
      <c r="R236" s="96"/>
      <c r="T236" s="130"/>
    </row>
    <row r="237" spans="1:20" ht="59.25" customHeight="1" x14ac:dyDescent="0.25">
      <c r="A237" s="16" t="s">
        <v>63</v>
      </c>
      <c r="B237" s="260" t="s">
        <v>28</v>
      </c>
      <c r="C237" s="261"/>
      <c r="D237" s="261"/>
      <c r="E237" s="261"/>
      <c r="F237" s="261"/>
      <c r="G237" s="261"/>
      <c r="H237" s="261"/>
      <c r="I237" s="262"/>
      <c r="J237" s="30" t="s">
        <v>101</v>
      </c>
      <c r="K237" s="141"/>
      <c r="L237" s="30"/>
      <c r="M237" s="30"/>
      <c r="N237" s="30"/>
      <c r="O237" s="30"/>
      <c r="P237" s="30"/>
      <c r="Q237" s="141">
        <f>SUM(Q238:Q238)</f>
        <v>60.96</v>
      </c>
      <c r="R237" s="30"/>
    </row>
    <row r="238" spans="1:20" x14ac:dyDescent="0.25">
      <c r="A238" s="19"/>
      <c r="B238" s="21" t="s">
        <v>97</v>
      </c>
      <c r="C238" s="21">
        <v>0</v>
      </c>
      <c r="D238" s="21" t="s">
        <v>98</v>
      </c>
      <c r="E238" s="21">
        <v>0</v>
      </c>
      <c r="F238" s="21" t="s">
        <v>99</v>
      </c>
      <c r="G238" s="21">
        <v>8</v>
      </c>
      <c r="H238" s="21" t="s">
        <v>98</v>
      </c>
      <c r="I238" s="21">
        <v>9.34</v>
      </c>
      <c r="J238" s="21"/>
      <c r="K238" s="153">
        <f>(G238*20)+I238</f>
        <v>169.34</v>
      </c>
      <c r="L238" s="21">
        <v>1.2</v>
      </c>
      <c r="M238" s="21">
        <v>0.15</v>
      </c>
      <c r="N238" s="21">
        <v>2</v>
      </c>
      <c r="O238" s="20"/>
      <c r="P238" s="20"/>
      <c r="Q238" s="142">
        <f>ROUND(N238*M238*L238*K238,2)</f>
        <v>60.96</v>
      </c>
      <c r="R238" s="96"/>
      <c r="S238" s="139">
        <f>K238*L238*M238*N238</f>
        <v>60.962399999999995</v>
      </c>
      <c r="T238" s="130">
        <f>Q237-S238</f>
        <v>-2.3999999999944066E-3</v>
      </c>
    </row>
    <row r="239" spans="1:20" x14ac:dyDescent="0.25">
      <c r="A239" s="23"/>
      <c r="B239" s="21"/>
      <c r="C239" s="21"/>
      <c r="D239" s="21"/>
      <c r="E239" s="21"/>
      <c r="F239" s="21"/>
      <c r="G239" s="21"/>
      <c r="H239" s="21"/>
      <c r="I239" s="21"/>
      <c r="J239" s="21"/>
      <c r="K239" s="153"/>
      <c r="L239" s="21"/>
      <c r="M239" s="20"/>
      <c r="N239" s="20"/>
      <c r="O239" s="20"/>
      <c r="P239" s="21"/>
      <c r="Q239" s="142"/>
      <c r="R239" s="24"/>
    </row>
    <row r="240" spans="1:20" ht="59.25" customHeight="1" x14ac:dyDescent="0.25">
      <c r="A240" s="16" t="s">
        <v>82</v>
      </c>
      <c r="B240" s="260" t="s">
        <v>22</v>
      </c>
      <c r="C240" s="261"/>
      <c r="D240" s="261"/>
      <c r="E240" s="261"/>
      <c r="F240" s="261"/>
      <c r="G240" s="261"/>
      <c r="H240" s="261"/>
      <c r="I240" s="262"/>
      <c r="J240" s="30" t="s">
        <v>101</v>
      </c>
      <c r="K240" s="141"/>
      <c r="L240" s="30"/>
      <c r="M240" s="30"/>
      <c r="N240" s="30"/>
      <c r="O240" s="30"/>
      <c r="P240" s="30"/>
      <c r="Q240" s="141">
        <f>SUM(Q241:Q241)</f>
        <v>20.32</v>
      </c>
      <c r="R240" s="30"/>
    </row>
    <row r="241" spans="1:20" x14ac:dyDescent="0.25">
      <c r="A241" s="19"/>
      <c r="B241" s="21" t="s">
        <v>97</v>
      </c>
      <c r="C241" s="21">
        <v>0</v>
      </c>
      <c r="D241" s="21" t="s">
        <v>98</v>
      </c>
      <c r="E241" s="21">
        <v>0</v>
      </c>
      <c r="F241" s="21" t="s">
        <v>99</v>
      </c>
      <c r="G241" s="21">
        <v>8</v>
      </c>
      <c r="H241" s="21" t="s">
        <v>98</v>
      </c>
      <c r="I241" s="21">
        <v>9.34</v>
      </c>
      <c r="J241" s="21"/>
      <c r="K241" s="153">
        <f>(G241*20)+I241</f>
        <v>169.34</v>
      </c>
      <c r="L241" s="21">
        <v>1.2</v>
      </c>
      <c r="M241" s="21">
        <v>0.05</v>
      </c>
      <c r="N241" s="21">
        <v>2</v>
      </c>
      <c r="O241" s="20"/>
      <c r="P241" s="20"/>
      <c r="Q241" s="142">
        <f>ROUND(N241*M241*L241*K241,2)</f>
        <v>20.32</v>
      </c>
      <c r="R241" s="96"/>
      <c r="S241" s="139">
        <f>K241*L241*M241*N241</f>
        <v>20.320800000000002</v>
      </c>
      <c r="T241" s="130">
        <f>Q240-S241</f>
        <v>-8.0000000000168825E-4</v>
      </c>
    </row>
    <row r="242" spans="1:20" x14ac:dyDescent="0.25">
      <c r="A242" s="19"/>
      <c r="B242" s="20"/>
      <c r="C242" s="20"/>
      <c r="D242" s="20"/>
      <c r="E242" s="20"/>
      <c r="F242" s="20"/>
      <c r="G242" s="20"/>
      <c r="H242" s="20"/>
      <c r="I242" s="20"/>
      <c r="J242" s="20"/>
      <c r="K242" s="142"/>
      <c r="L242" s="20"/>
      <c r="M242" s="25"/>
      <c r="N242" s="20"/>
      <c r="O242" s="20"/>
      <c r="P242" s="20"/>
      <c r="Q242" s="142"/>
      <c r="R242" s="26"/>
    </row>
    <row r="243" spans="1:20" ht="45" customHeight="1" x14ac:dyDescent="0.25">
      <c r="A243" s="16" t="s">
        <v>108</v>
      </c>
      <c r="B243" s="260" t="s">
        <v>274</v>
      </c>
      <c r="C243" s="261"/>
      <c r="D243" s="261"/>
      <c r="E243" s="261"/>
      <c r="F243" s="261"/>
      <c r="G243" s="261"/>
      <c r="H243" s="261"/>
      <c r="I243" s="262"/>
      <c r="J243" s="30" t="s">
        <v>100</v>
      </c>
      <c r="K243" s="141"/>
      <c r="L243" s="30"/>
      <c r="M243" s="30"/>
      <c r="N243" s="30"/>
      <c r="O243" s="30"/>
      <c r="P243" s="30"/>
      <c r="Q243" s="141">
        <f>SUM(Q244)</f>
        <v>169.34</v>
      </c>
      <c r="R243" s="80"/>
    </row>
    <row r="244" spans="1:20" x14ac:dyDescent="0.25">
      <c r="A244" s="171"/>
      <c r="B244" s="21" t="s">
        <v>97</v>
      </c>
      <c r="C244" s="21">
        <v>0</v>
      </c>
      <c r="D244" s="21" t="s">
        <v>98</v>
      </c>
      <c r="E244" s="21">
        <v>0</v>
      </c>
      <c r="F244" s="21" t="s">
        <v>99</v>
      </c>
      <c r="G244" s="21">
        <v>8</v>
      </c>
      <c r="H244" s="21" t="s">
        <v>98</v>
      </c>
      <c r="I244" s="21">
        <v>9.34</v>
      </c>
      <c r="J244" s="172"/>
      <c r="K244" s="153">
        <f>(G244*20)+I244</f>
        <v>169.34</v>
      </c>
      <c r="L244" s="192"/>
      <c r="M244" s="195">
        <v>0.5</v>
      </c>
      <c r="N244" s="195">
        <v>2</v>
      </c>
      <c r="O244" s="192"/>
      <c r="P244" s="192"/>
      <c r="Q244" s="142">
        <f>ROUND(K244*M244*N244,2)</f>
        <v>169.34</v>
      </c>
      <c r="R244" s="175"/>
    </row>
    <row r="245" spans="1:20" ht="15.75" thickBot="1" x14ac:dyDescent="0.3">
      <c r="A245" s="171"/>
      <c r="B245" s="172"/>
      <c r="C245" s="172"/>
      <c r="D245" s="172"/>
      <c r="E245" s="172"/>
      <c r="F245" s="172"/>
      <c r="G245" s="172"/>
      <c r="H245" s="172"/>
      <c r="I245" s="172"/>
      <c r="J245" s="172"/>
      <c r="K245" s="173"/>
      <c r="L245" s="172"/>
      <c r="M245" s="174"/>
      <c r="N245" s="172"/>
      <c r="O245" s="172"/>
      <c r="P245" s="172"/>
      <c r="Q245" s="173"/>
      <c r="R245" s="175"/>
    </row>
    <row r="246" spans="1:20" ht="18.75" x14ac:dyDescent="0.3">
      <c r="A246" s="247" t="s">
        <v>85</v>
      </c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9"/>
    </row>
    <row r="247" spans="1:20" ht="15" customHeight="1" x14ac:dyDescent="0.25">
      <c r="A247" s="78">
        <v>11</v>
      </c>
      <c r="B247" s="257" t="s">
        <v>173</v>
      </c>
      <c r="C247" s="257"/>
      <c r="D247" s="257"/>
      <c r="E247" s="257"/>
      <c r="F247" s="257"/>
      <c r="G247" s="257"/>
      <c r="H247" s="257"/>
      <c r="I247" s="257"/>
      <c r="J247" s="257"/>
      <c r="K247" s="257"/>
      <c r="L247" s="257"/>
      <c r="M247" s="257"/>
      <c r="N247" s="257"/>
      <c r="O247" s="257"/>
      <c r="P247" s="257"/>
      <c r="Q247" s="257"/>
      <c r="R247" s="269"/>
    </row>
    <row r="248" spans="1:20" x14ac:dyDescent="0.25">
      <c r="A248" s="266" t="s">
        <v>86</v>
      </c>
      <c r="B248" s="258"/>
      <c r="C248" s="258"/>
      <c r="D248" s="258"/>
      <c r="E248" s="258"/>
      <c r="F248" s="258"/>
      <c r="G248" s="258"/>
      <c r="H248" s="258"/>
      <c r="I248" s="258"/>
      <c r="J248" s="258" t="s">
        <v>87</v>
      </c>
      <c r="K248" s="258"/>
      <c r="L248" s="258"/>
      <c r="M248" s="258"/>
      <c r="N248" s="258"/>
      <c r="O248" s="258"/>
      <c r="P248" s="258"/>
      <c r="Q248" s="258"/>
      <c r="R248" s="267"/>
    </row>
    <row r="249" spans="1:20" x14ac:dyDescent="0.25">
      <c r="A249" s="266"/>
      <c r="B249" s="258"/>
      <c r="C249" s="258"/>
      <c r="D249" s="258"/>
      <c r="E249" s="258"/>
      <c r="F249" s="258"/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67"/>
    </row>
    <row r="250" spans="1:20" x14ac:dyDescent="0.25">
      <c r="A250" s="266"/>
      <c r="B250" s="258"/>
      <c r="C250" s="258"/>
      <c r="D250" s="258"/>
      <c r="E250" s="258"/>
      <c r="F250" s="258"/>
      <c r="G250" s="258"/>
      <c r="H250" s="258"/>
      <c r="I250" s="258"/>
      <c r="J250" s="250" t="s">
        <v>88</v>
      </c>
      <c r="K250" s="251" t="s">
        <v>89</v>
      </c>
      <c r="L250" s="252" t="s">
        <v>90</v>
      </c>
      <c r="M250" s="252" t="s">
        <v>91</v>
      </c>
      <c r="N250" s="252" t="s">
        <v>92</v>
      </c>
      <c r="O250" s="253" t="s">
        <v>93</v>
      </c>
      <c r="P250" s="252" t="s">
        <v>94</v>
      </c>
      <c r="Q250" s="251" t="s">
        <v>95</v>
      </c>
      <c r="R250" s="268" t="s">
        <v>96</v>
      </c>
    </row>
    <row r="251" spans="1:20" x14ac:dyDescent="0.25">
      <c r="A251" s="266"/>
      <c r="B251" s="258"/>
      <c r="C251" s="258"/>
      <c r="D251" s="258"/>
      <c r="E251" s="258"/>
      <c r="F251" s="258"/>
      <c r="G251" s="258"/>
      <c r="H251" s="258"/>
      <c r="I251" s="258"/>
      <c r="J251" s="250"/>
      <c r="K251" s="251"/>
      <c r="L251" s="252"/>
      <c r="M251" s="252"/>
      <c r="N251" s="252"/>
      <c r="O251" s="254"/>
      <c r="P251" s="252"/>
      <c r="Q251" s="251"/>
      <c r="R251" s="268"/>
    </row>
    <row r="252" spans="1:20" ht="59.25" customHeight="1" x14ac:dyDescent="0.25">
      <c r="A252" s="79" t="s">
        <v>64</v>
      </c>
      <c r="B252" s="256" t="s">
        <v>312</v>
      </c>
      <c r="C252" s="256"/>
      <c r="D252" s="256"/>
      <c r="E252" s="256"/>
      <c r="F252" s="256"/>
      <c r="G252" s="256"/>
      <c r="H252" s="256"/>
      <c r="I252" s="256"/>
      <c r="J252" s="30" t="s">
        <v>100</v>
      </c>
      <c r="K252" s="141"/>
      <c r="L252" s="30"/>
      <c r="M252" s="30"/>
      <c r="N252" s="30"/>
      <c r="O252" s="30"/>
      <c r="P252" s="30"/>
      <c r="Q252" s="141">
        <f>SUM(Q253:Q253)</f>
        <v>1052.1400000000001</v>
      </c>
      <c r="R252" s="80"/>
    </row>
    <row r="253" spans="1:20" x14ac:dyDescent="0.25">
      <c r="A253" s="81"/>
      <c r="B253" s="21" t="s">
        <v>97</v>
      </c>
      <c r="C253" s="21">
        <v>0</v>
      </c>
      <c r="D253" s="21" t="s">
        <v>98</v>
      </c>
      <c r="E253" s="21">
        <v>0</v>
      </c>
      <c r="F253" s="21" t="s">
        <v>99</v>
      </c>
      <c r="G253" s="21">
        <v>8</v>
      </c>
      <c r="H253" s="21" t="s">
        <v>98</v>
      </c>
      <c r="I253" s="21">
        <v>9.6999999999999993</v>
      </c>
      <c r="J253" s="21"/>
      <c r="K253" s="153">
        <f>(G253*20)+I253</f>
        <v>169.7</v>
      </c>
      <c r="L253" s="21">
        <v>6.2</v>
      </c>
      <c r="M253" s="20"/>
      <c r="N253" s="20"/>
      <c r="O253" s="20"/>
      <c r="P253" s="21"/>
      <c r="Q253" s="142">
        <f>ROUND(K253*L253,2)</f>
        <v>1052.1400000000001</v>
      </c>
      <c r="R253" s="82"/>
      <c r="S253" s="139">
        <f>K253*L253</f>
        <v>1052.1399999999999</v>
      </c>
      <c r="T253" s="130">
        <f>Q252-S253</f>
        <v>0</v>
      </c>
    </row>
    <row r="254" spans="1:20" x14ac:dyDescent="0.25">
      <c r="A254" s="83"/>
      <c r="B254" s="21"/>
      <c r="C254" s="21"/>
      <c r="D254" s="21"/>
      <c r="E254" s="21"/>
      <c r="F254" s="21"/>
      <c r="G254" s="21"/>
      <c r="H254" s="21"/>
      <c r="I254" s="21"/>
      <c r="J254" s="21"/>
      <c r="K254" s="153"/>
      <c r="L254" s="21"/>
      <c r="M254" s="20"/>
      <c r="N254" s="20"/>
      <c r="O254" s="20"/>
      <c r="P254" s="20"/>
      <c r="Q254" s="143"/>
      <c r="R254" s="97"/>
    </row>
    <row r="255" spans="1:20" ht="59.25" customHeight="1" x14ac:dyDescent="0.25">
      <c r="A255" s="79" t="s">
        <v>65</v>
      </c>
      <c r="B255" s="256" t="s">
        <v>301</v>
      </c>
      <c r="C255" s="256"/>
      <c r="D255" s="256"/>
      <c r="E255" s="256"/>
      <c r="F255" s="256"/>
      <c r="G255" s="256"/>
      <c r="H255" s="256"/>
      <c r="I255" s="256"/>
      <c r="J255" s="30" t="s">
        <v>18</v>
      </c>
      <c r="K255" s="141"/>
      <c r="L255" s="30"/>
      <c r="M255" s="30"/>
      <c r="N255" s="30"/>
      <c r="O255" s="30"/>
      <c r="P255" s="30"/>
      <c r="Q255" s="141">
        <f>SUM(Q256:Q256)</f>
        <v>339.4</v>
      </c>
      <c r="R255" s="80"/>
    </row>
    <row r="256" spans="1:20" x14ac:dyDescent="0.25">
      <c r="A256" s="83"/>
      <c r="B256" s="21" t="s">
        <v>97</v>
      </c>
      <c r="C256" s="21">
        <v>0</v>
      </c>
      <c r="D256" s="21" t="s">
        <v>98</v>
      </c>
      <c r="E256" s="21">
        <v>0</v>
      </c>
      <c r="F256" s="21" t="s">
        <v>99</v>
      </c>
      <c r="G256" s="21">
        <v>8</v>
      </c>
      <c r="H256" s="21" t="s">
        <v>98</v>
      </c>
      <c r="I256" s="21">
        <v>9.6999999999999993</v>
      </c>
      <c r="J256" s="21"/>
      <c r="K256" s="153">
        <f>(G256*20)+I256</f>
        <v>169.7</v>
      </c>
      <c r="L256" s="21"/>
      <c r="M256" s="20"/>
      <c r="N256" s="20">
        <v>2</v>
      </c>
      <c r="O256" s="20"/>
      <c r="P256" s="21"/>
      <c r="Q256" s="142">
        <f>ROUND(K256*N256,2)</f>
        <v>339.4</v>
      </c>
      <c r="R256" s="82"/>
      <c r="S256">
        <f>K256*N256</f>
        <v>339.4</v>
      </c>
      <c r="T256" s="130">
        <f>Q255-S256</f>
        <v>0</v>
      </c>
    </row>
    <row r="257" spans="1:20" x14ac:dyDescent="0.25">
      <c r="A257" s="83"/>
      <c r="B257" s="21"/>
      <c r="C257" s="21"/>
      <c r="D257" s="21"/>
      <c r="E257" s="21"/>
      <c r="F257" s="21"/>
      <c r="G257" s="21"/>
      <c r="H257" s="21"/>
      <c r="I257" s="21"/>
      <c r="J257" s="21"/>
      <c r="K257" s="153"/>
      <c r="L257" s="21"/>
      <c r="M257" s="20"/>
      <c r="N257" s="20"/>
      <c r="O257" s="20"/>
      <c r="P257" s="21"/>
      <c r="Q257" s="142"/>
      <c r="R257" s="82"/>
    </row>
    <row r="258" spans="1:20" ht="89.25" customHeight="1" x14ac:dyDescent="0.25">
      <c r="A258" s="79" t="s">
        <v>66</v>
      </c>
      <c r="B258" s="256" t="s">
        <v>84</v>
      </c>
      <c r="C258" s="256"/>
      <c r="D258" s="256"/>
      <c r="E258" s="256"/>
      <c r="F258" s="256"/>
      <c r="G258" s="256"/>
      <c r="H258" s="256"/>
      <c r="I258" s="256"/>
      <c r="J258" s="30" t="s">
        <v>18</v>
      </c>
      <c r="K258" s="141"/>
      <c r="L258" s="30"/>
      <c r="M258" s="30"/>
      <c r="N258" s="30"/>
      <c r="O258" s="30"/>
      <c r="P258" s="30"/>
      <c r="Q258" s="141">
        <f>SUM(Q259:Q259)</f>
        <v>339.4</v>
      </c>
      <c r="R258" s="80"/>
    </row>
    <row r="259" spans="1:20" x14ac:dyDescent="0.25">
      <c r="A259" s="83"/>
      <c r="B259" s="21" t="s">
        <v>97</v>
      </c>
      <c r="C259" s="21">
        <v>0</v>
      </c>
      <c r="D259" s="21" t="s">
        <v>98</v>
      </c>
      <c r="E259" s="21">
        <v>0</v>
      </c>
      <c r="F259" s="21" t="s">
        <v>99</v>
      </c>
      <c r="G259" s="21">
        <v>8</v>
      </c>
      <c r="H259" s="21" t="s">
        <v>98</v>
      </c>
      <c r="I259" s="21">
        <v>9.6999999999999993</v>
      </c>
      <c r="J259" s="21"/>
      <c r="K259" s="153">
        <f>(G259*20)+I259</f>
        <v>169.7</v>
      </c>
      <c r="L259" s="21"/>
      <c r="M259" s="20"/>
      <c r="N259" s="20">
        <v>2</v>
      </c>
      <c r="O259" s="20"/>
      <c r="P259" s="21"/>
      <c r="Q259" s="142">
        <f>ROUND(K259*N259,2)</f>
        <v>339.4</v>
      </c>
      <c r="R259" s="82"/>
      <c r="S259">
        <f>K259*N259</f>
        <v>339.4</v>
      </c>
      <c r="T259" s="130">
        <f>Q258-S259</f>
        <v>0</v>
      </c>
    </row>
    <row r="260" spans="1:20" x14ac:dyDescent="0.25">
      <c r="A260" s="83"/>
      <c r="B260" s="21"/>
      <c r="C260" s="21"/>
      <c r="D260" s="21"/>
      <c r="E260" s="21"/>
      <c r="F260" s="21"/>
      <c r="G260" s="21"/>
      <c r="H260" s="21"/>
      <c r="I260" s="21"/>
      <c r="J260" s="21"/>
      <c r="K260" s="153"/>
      <c r="L260" s="21"/>
      <c r="M260" s="20"/>
      <c r="N260" s="20"/>
      <c r="O260" s="20"/>
      <c r="P260" s="20"/>
      <c r="Q260" s="143"/>
      <c r="R260" s="97"/>
    </row>
    <row r="261" spans="1:20" x14ac:dyDescent="0.25">
      <c r="A261" s="83"/>
      <c r="B261" s="27"/>
      <c r="C261" s="29"/>
      <c r="D261" s="29"/>
      <c r="E261" s="29"/>
      <c r="F261" s="29"/>
      <c r="G261" s="29"/>
      <c r="H261" s="29"/>
      <c r="I261" s="29"/>
      <c r="J261" s="29"/>
      <c r="K261" s="154"/>
      <c r="L261" s="29"/>
      <c r="M261" s="28"/>
      <c r="N261" s="28"/>
      <c r="O261" s="28"/>
      <c r="P261" s="28"/>
      <c r="Q261" s="144"/>
      <c r="R261" s="84"/>
    </row>
    <row r="262" spans="1:20" ht="59.25" customHeight="1" x14ac:dyDescent="0.25">
      <c r="A262" s="79" t="s">
        <v>67</v>
      </c>
      <c r="B262" s="256" t="s">
        <v>17</v>
      </c>
      <c r="C262" s="256"/>
      <c r="D262" s="256"/>
      <c r="E262" s="256"/>
      <c r="F262" s="256"/>
      <c r="G262" s="256"/>
      <c r="H262" s="256"/>
      <c r="I262" s="256"/>
      <c r="J262" s="30" t="s">
        <v>100</v>
      </c>
      <c r="K262" s="141"/>
      <c r="L262" s="30"/>
      <c r="M262" s="30"/>
      <c r="N262" s="30"/>
      <c r="O262" s="30"/>
      <c r="P262" s="30"/>
      <c r="Q262" s="141">
        <f>SUM(Q263:Q263)</f>
        <v>933.35</v>
      </c>
      <c r="R262" s="80"/>
    </row>
    <row r="263" spans="1:20" x14ac:dyDescent="0.25">
      <c r="A263" s="83"/>
      <c r="B263" s="21" t="s">
        <v>97</v>
      </c>
      <c r="C263" s="21">
        <v>0</v>
      </c>
      <c r="D263" s="21" t="s">
        <v>98</v>
      </c>
      <c r="E263" s="21">
        <v>0</v>
      </c>
      <c r="F263" s="21" t="s">
        <v>99</v>
      </c>
      <c r="G263" s="21">
        <v>8</v>
      </c>
      <c r="H263" s="21" t="s">
        <v>98</v>
      </c>
      <c r="I263" s="21">
        <v>9.6999999999999993</v>
      </c>
      <c r="J263" s="21"/>
      <c r="K263" s="153">
        <f>(G263*20)+I263</f>
        <v>169.7</v>
      </c>
      <c r="L263" s="21">
        <v>5.5</v>
      </c>
      <c r="M263" s="20"/>
      <c r="N263" s="20"/>
      <c r="O263" s="20"/>
      <c r="P263" s="21"/>
      <c r="Q263" s="142">
        <f>ROUND(K263*L263,2)</f>
        <v>933.35</v>
      </c>
      <c r="R263" s="82"/>
      <c r="S263">
        <f>K263*L263</f>
        <v>933.34999999999991</v>
      </c>
      <c r="T263" s="130">
        <f>Q262-S263</f>
        <v>0</v>
      </c>
    </row>
    <row r="264" spans="1:20" x14ac:dyDescent="0.25">
      <c r="A264" s="83"/>
      <c r="B264" s="20"/>
      <c r="C264" s="20"/>
      <c r="D264" s="20"/>
      <c r="E264" s="20"/>
      <c r="F264" s="20"/>
      <c r="G264" s="20"/>
      <c r="H264" s="20"/>
      <c r="I264" s="20"/>
      <c r="J264" s="20"/>
      <c r="K264" s="153"/>
      <c r="L264" s="21"/>
      <c r="M264" s="21"/>
      <c r="N264" s="20"/>
      <c r="O264" s="20"/>
      <c r="P264" s="20"/>
      <c r="Q264" s="142"/>
      <c r="R264" s="97"/>
    </row>
    <row r="265" spans="1:20" ht="59.25" customHeight="1" x14ac:dyDescent="0.25">
      <c r="A265" s="79" t="s">
        <v>68</v>
      </c>
      <c r="B265" s="260" t="s">
        <v>28</v>
      </c>
      <c r="C265" s="261"/>
      <c r="D265" s="261"/>
      <c r="E265" s="261"/>
      <c r="F265" s="261"/>
      <c r="G265" s="261"/>
      <c r="H265" s="261"/>
      <c r="I265" s="262"/>
      <c r="J265" s="30" t="s">
        <v>101</v>
      </c>
      <c r="K265" s="141"/>
      <c r="L265" s="30"/>
      <c r="M265" s="30"/>
      <c r="N265" s="30"/>
      <c r="O265" s="30"/>
      <c r="P265" s="30"/>
      <c r="Q265" s="141">
        <f>SUM(Q266:Q266)</f>
        <v>61.09</v>
      </c>
      <c r="R265" s="80"/>
    </row>
    <row r="266" spans="1:20" x14ac:dyDescent="0.25">
      <c r="A266" s="83"/>
      <c r="B266" s="21" t="s">
        <v>97</v>
      </c>
      <c r="C266" s="21">
        <v>0</v>
      </c>
      <c r="D266" s="21" t="s">
        <v>98</v>
      </c>
      <c r="E266" s="21">
        <v>0</v>
      </c>
      <c r="F266" s="21" t="s">
        <v>99</v>
      </c>
      <c r="G266" s="21">
        <v>8</v>
      </c>
      <c r="H266" s="21" t="s">
        <v>98</v>
      </c>
      <c r="I266" s="21">
        <v>9.6999999999999993</v>
      </c>
      <c r="J266" s="21"/>
      <c r="K266" s="153">
        <f>(G266*20)+I266</f>
        <v>169.7</v>
      </c>
      <c r="L266" s="21">
        <v>1.2</v>
      </c>
      <c r="M266" s="21">
        <v>0.15</v>
      </c>
      <c r="N266" s="21">
        <v>2</v>
      </c>
      <c r="O266" s="20"/>
      <c r="P266" s="20"/>
      <c r="Q266" s="142">
        <f>ROUND(N266*M266*L266*K266,2)</f>
        <v>61.09</v>
      </c>
      <c r="R266" s="97"/>
      <c r="S266" s="139">
        <f>K266*L266*M266*N266</f>
        <v>61.091999999999992</v>
      </c>
      <c r="T266" s="130">
        <f>Q265-S266</f>
        <v>-1.9999999999882334E-3</v>
      </c>
    </row>
    <row r="267" spans="1:20" x14ac:dyDescent="0.25">
      <c r="A267" s="85"/>
      <c r="B267" s="21"/>
      <c r="C267" s="21"/>
      <c r="D267" s="21"/>
      <c r="E267" s="21"/>
      <c r="F267" s="21"/>
      <c r="G267" s="21"/>
      <c r="H267" s="21"/>
      <c r="I267" s="21"/>
      <c r="J267" s="21"/>
      <c r="K267" s="153"/>
      <c r="L267" s="21"/>
      <c r="M267" s="20"/>
      <c r="N267" s="20"/>
      <c r="O267" s="20"/>
      <c r="P267" s="21"/>
      <c r="Q267" s="142"/>
      <c r="R267" s="84"/>
    </row>
    <row r="268" spans="1:20" ht="59.25" customHeight="1" x14ac:dyDescent="0.25">
      <c r="A268" s="79" t="s">
        <v>83</v>
      </c>
      <c r="B268" s="260" t="s">
        <v>22</v>
      </c>
      <c r="C268" s="261"/>
      <c r="D268" s="261"/>
      <c r="E268" s="261"/>
      <c r="F268" s="261"/>
      <c r="G268" s="261"/>
      <c r="H268" s="261"/>
      <c r="I268" s="262"/>
      <c r="J268" s="30" t="s">
        <v>101</v>
      </c>
      <c r="K268" s="141"/>
      <c r="L268" s="30"/>
      <c r="M268" s="30"/>
      <c r="N268" s="30"/>
      <c r="O268" s="30"/>
      <c r="P268" s="30"/>
      <c r="Q268" s="141">
        <f>SUM(Q269:Q269)</f>
        <v>20.36</v>
      </c>
      <c r="R268" s="80"/>
    </row>
    <row r="269" spans="1:20" x14ac:dyDescent="0.25">
      <c r="A269" s="83"/>
      <c r="B269" s="21" t="s">
        <v>97</v>
      </c>
      <c r="C269" s="21">
        <v>0</v>
      </c>
      <c r="D269" s="21" t="s">
        <v>98</v>
      </c>
      <c r="E269" s="21">
        <v>0</v>
      </c>
      <c r="F269" s="21" t="s">
        <v>99</v>
      </c>
      <c r="G269" s="21">
        <v>8</v>
      </c>
      <c r="H269" s="21" t="s">
        <v>98</v>
      </c>
      <c r="I269" s="21">
        <v>9.6999999999999993</v>
      </c>
      <c r="J269" s="21"/>
      <c r="K269" s="153">
        <f>(G269*20)+I269</f>
        <v>169.7</v>
      </c>
      <c r="L269" s="21">
        <v>1.2</v>
      </c>
      <c r="M269" s="21">
        <v>0.05</v>
      </c>
      <c r="N269" s="21">
        <v>2</v>
      </c>
      <c r="O269" s="20"/>
      <c r="P269" s="20"/>
      <c r="Q269" s="142">
        <f>ROUND(N269*M269*L269*K269,2)</f>
        <v>20.36</v>
      </c>
      <c r="R269" s="97"/>
      <c r="S269" s="139">
        <f>K269*L269*M269*N269</f>
        <v>20.364000000000001</v>
      </c>
      <c r="T269" s="130">
        <f>Q268-S269</f>
        <v>-4.0000000000013358E-3</v>
      </c>
    </row>
    <row r="270" spans="1:20" x14ac:dyDescent="0.25">
      <c r="A270" s="196"/>
      <c r="B270" s="182"/>
      <c r="C270" s="182"/>
      <c r="D270" s="182"/>
      <c r="E270" s="182"/>
      <c r="F270" s="182"/>
      <c r="G270" s="182"/>
      <c r="H270" s="182"/>
      <c r="I270" s="182"/>
      <c r="J270" s="182"/>
      <c r="K270" s="183"/>
      <c r="L270" s="182"/>
      <c r="M270" s="184"/>
      <c r="N270" s="182"/>
      <c r="O270" s="182"/>
      <c r="P270" s="182"/>
      <c r="Q270" s="183"/>
      <c r="R270" s="197"/>
    </row>
    <row r="271" spans="1:20" ht="37.5" customHeight="1" x14ac:dyDescent="0.25">
      <c r="A271" s="16" t="s">
        <v>123</v>
      </c>
      <c r="B271" s="256" t="s">
        <v>274</v>
      </c>
      <c r="C271" s="256"/>
      <c r="D271" s="256"/>
      <c r="E271" s="256"/>
      <c r="F271" s="256"/>
      <c r="G271" s="256"/>
      <c r="H271" s="256"/>
      <c r="I271" s="256"/>
      <c r="J271" s="30" t="s">
        <v>100</v>
      </c>
      <c r="K271" s="141"/>
      <c r="L271" s="30"/>
      <c r="M271" s="30"/>
      <c r="N271" s="30"/>
      <c r="O271" s="30"/>
      <c r="P271" s="30"/>
      <c r="Q271" s="141">
        <f>SUM(Q272)</f>
        <v>169.7</v>
      </c>
      <c r="R271" s="30"/>
    </row>
    <row r="272" spans="1:20" x14ac:dyDescent="0.25">
      <c r="A272" s="19"/>
      <c r="B272" s="21" t="s">
        <v>97</v>
      </c>
      <c r="C272" s="21">
        <v>0</v>
      </c>
      <c r="D272" s="21" t="s">
        <v>98</v>
      </c>
      <c r="E272" s="21">
        <v>0</v>
      </c>
      <c r="F272" s="21" t="s">
        <v>99</v>
      </c>
      <c r="G272" s="21">
        <v>8</v>
      </c>
      <c r="H272" s="21" t="s">
        <v>98</v>
      </c>
      <c r="I272" s="21">
        <v>9.6999999999999993</v>
      </c>
      <c r="J272" s="20"/>
      <c r="K272" s="153">
        <f>(G272*20)+I272</f>
        <v>169.7</v>
      </c>
      <c r="L272" s="198"/>
      <c r="M272" s="199">
        <v>0.5</v>
      </c>
      <c r="N272" s="199">
        <v>2</v>
      </c>
      <c r="O272" s="198"/>
      <c r="P272" s="198"/>
      <c r="Q272" s="142">
        <f>ROUND(K272*M272*N272,2)</f>
        <v>169.7</v>
      </c>
      <c r="R272" s="26"/>
    </row>
    <row r="273" spans="1:20" ht="15.75" thickBot="1" x14ac:dyDescent="0.3">
      <c r="A273" s="19"/>
      <c r="B273" s="21"/>
      <c r="C273" s="21"/>
      <c r="D273" s="21"/>
      <c r="E273" s="21"/>
      <c r="F273" s="21"/>
      <c r="G273" s="21"/>
      <c r="H273" s="21"/>
      <c r="I273" s="21"/>
      <c r="J273" s="20"/>
      <c r="K273" s="153"/>
      <c r="L273" s="198"/>
      <c r="M273" s="199"/>
      <c r="N273" s="199"/>
      <c r="O273" s="198"/>
      <c r="P273" s="198"/>
      <c r="Q273" s="142"/>
      <c r="R273" s="26"/>
    </row>
    <row r="274" spans="1:20" ht="18.75" x14ac:dyDescent="0.3">
      <c r="A274" s="247" t="s">
        <v>85</v>
      </c>
      <c r="B274" s="248"/>
      <c r="C274" s="248"/>
      <c r="D274" s="248"/>
      <c r="E274" s="248"/>
      <c r="F274" s="248"/>
      <c r="G274" s="248"/>
      <c r="H274" s="248"/>
      <c r="I274" s="248"/>
      <c r="J274" s="248"/>
      <c r="K274" s="248"/>
      <c r="L274" s="248"/>
      <c r="M274" s="248"/>
      <c r="N274" s="248"/>
      <c r="O274" s="248"/>
      <c r="P274" s="248"/>
      <c r="Q274" s="248"/>
      <c r="R274" s="249"/>
    </row>
    <row r="275" spans="1:20" x14ac:dyDescent="0.25">
      <c r="A275" s="78">
        <v>12</v>
      </c>
      <c r="B275" s="257" t="s">
        <v>251</v>
      </c>
      <c r="C275" s="257"/>
      <c r="D275" s="257"/>
      <c r="E275" s="257"/>
      <c r="F275" s="257"/>
      <c r="G275" s="257"/>
      <c r="H275" s="257"/>
      <c r="I275" s="257"/>
      <c r="J275" s="257"/>
      <c r="K275" s="257"/>
      <c r="L275" s="257"/>
      <c r="M275" s="257"/>
      <c r="N275" s="257"/>
      <c r="O275" s="257"/>
      <c r="P275" s="257"/>
      <c r="Q275" s="257"/>
      <c r="R275" s="269"/>
    </row>
    <row r="276" spans="1:20" x14ac:dyDescent="0.25">
      <c r="A276" s="266" t="s">
        <v>86</v>
      </c>
      <c r="B276" s="258"/>
      <c r="C276" s="258"/>
      <c r="D276" s="258"/>
      <c r="E276" s="258"/>
      <c r="F276" s="258"/>
      <c r="G276" s="258"/>
      <c r="H276" s="258"/>
      <c r="I276" s="258"/>
      <c r="J276" s="258" t="s">
        <v>87</v>
      </c>
      <c r="K276" s="258"/>
      <c r="L276" s="258"/>
      <c r="M276" s="258"/>
      <c r="N276" s="258"/>
      <c r="O276" s="258"/>
      <c r="P276" s="258"/>
      <c r="Q276" s="258"/>
      <c r="R276" s="267"/>
    </row>
    <row r="277" spans="1:20" x14ac:dyDescent="0.25">
      <c r="A277" s="266"/>
      <c r="B277" s="258"/>
      <c r="C277" s="258"/>
      <c r="D277" s="258"/>
      <c r="E277" s="258"/>
      <c r="F277" s="258"/>
      <c r="G277" s="258"/>
      <c r="H277" s="258"/>
      <c r="I277" s="258"/>
      <c r="J277" s="258"/>
      <c r="K277" s="258"/>
      <c r="L277" s="258"/>
      <c r="M277" s="258"/>
      <c r="N277" s="258"/>
      <c r="O277" s="258"/>
      <c r="P277" s="258"/>
      <c r="Q277" s="258"/>
      <c r="R277" s="267"/>
    </row>
    <row r="278" spans="1:20" x14ac:dyDescent="0.25">
      <c r="A278" s="266"/>
      <c r="B278" s="258"/>
      <c r="C278" s="258"/>
      <c r="D278" s="258"/>
      <c r="E278" s="258"/>
      <c r="F278" s="258"/>
      <c r="G278" s="258"/>
      <c r="H278" s="258"/>
      <c r="I278" s="258"/>
      <c r="J278" s="250" t="s">
        <v>88</v>
      </c>
      <c r="K278" s="251" t="s">
        <v>89</v>
      </c>
      <c r="L278" s="252" t="s">
        <v>90</v>
      </c>
      <c r="M278" s="252" t="s">
        <v>91</v>
      </c>
      <c r="N278" s="252" t="s">
        <v>92</v>
      </c>
      <c r="O278" s="253" t="s">
        <v>93</v>
      </c>
      <c r="P278" s="252" t="s">
        <v>94</v>
      </c>
      <c r="Q278" s="251" t="s">
        <v>95</v>
      </c>
      <c r="R278" s="268" t="s">
        <v>96</v>
      </c>
    </row>
    <row r="279" spans="1:20" x14ac:dyDescent="0.25">
      <c r="A279" s="266"/>
      <c r="B279" s="258"/>
      <c r="C279" s="258"/>
      <c r="D279" s="258"/>
      <c r="E279" s="258"/>
      <c r="F279" s="258"/>
      <c r="G279" s="258"/>
      <c r="H279" s="258"/>
      <c r="I279" s="258"/>
      <c r="J279" s="250"/>
      <c r="K279" s="251"/>
      <c r="L279" s="252"/>
      <c r="M279" s="252"/>
      <c r="N279" s="252"/>
      <c r="O279" s="254"/>
      <c r="P279" s="252"/>
      <c r="Q279" s="251"/>
      <c r="R279" s="268"/>
    </row>
    <row r="280" spans="1:20" ht="38.25" customHeight="1" x14ac:dyDescent="0.25">
      <c r="A280" s="79" t="s">
        <v>178</v>
      </c>
      <c r="B280" s="256" t="s">
        <v>312</v>
      </c>
      <c r="C280" s="256"/>
      <c r="D280" s="256"/>
      <c r="E280" s="256"/>
      <c r="F280" s="256"/>
      <c r="G280" s="256"/>
      <c r="H280" s="256"/>
      <c r="I280" s="256"/>
      <c r="J280" s="30" t="s">
        <v>100</v>
      </c>
      <c r="K280" s="141"/>
      <c r="L280" s="30"/>
      <c r="M280" s="30"/>
      <c r="N280" s="30"/>
      <c r="O280" s="30"/>
      <c r="P280" s="30"/>
      <c r="Q280" s="141">
        <f>SUM(Q281:Q281)</f>
        <v>562.22</v>
      </c>
      <c r="R280" s="80"/>
    </row>
    <row r="281" spans="1:20" x14ac:dyDescent="0.25">
      <c r="A281" s="81"/>
      <c r="B281" s="21" t="s">
        <v>97</v>
      </c>
      <c r="C281" s="21">
        <v>0</v>
      </c>
      <c r="D281" s="21" t="s">
        <v>98</v>
      </c>
      <c r="E281" s="21">
        <v>0</v>
      </c>
      <c r="F281" s="21" t="s">
        <v>99</v>
      </c>
      <c r="G281" s="21">
        <v>4</v>
      </c>
      <c r="H281" s="21" t="s">
        <v>98</v>
      </c>
      <c r="I281" s="21">
        <v>10.68</v>
      </c>
      <c r="J281" s="21"/>
      <c r="K281" s="153">
        <f>(G281*20)+I281</f>
        <v>90.68</v>
      </c>
      <c r="L281" s="21">
        <v>6.2</v>
      </c>
      <c r="M281" s="20"/>
      <c r="N281" s="20"/>
      <c r="O281" s="20"/>
      <c r="P281" s="21"/>
      <c r="Q281" s="142">
        <f>ROUND(K281*L281,2)</f>
        <v>562.22</v>
      </c>
      <c r="R281" s="82"/>
      <c r="S281" s="139">
        <f>K281*L281</f>
        <v>562.21600000000001</v>
      </c>
      <c r="T281" s="130">
        <f>Q280-S281</f>
        <v>4.0000000000190994E-3</v>
      </c>
    </row>
    <row r="282" spans="1:20" x14ac:dyDescent="0.25">
      <c r="A282" s="83"/>
      <c r="B282" s="21"/>
      <c r="C282" s="21"/>
      <c r="D282" s="21"/>
      <c r="E282" s="21"/>
      <c r="F282" s="21"/>
      <c r="G282" s="21"/>
      <c r="H282" s="21"/>
      <c r="I282" s="21"/>
      <c r="J282" s="21"/>
      <c r="K282" s="153"/>
      <c r="L282" s="21"/>
      <c r="M282" s="20"/>
      <c r="N282" s="20"/>
      <c r="O282" s="20"/>
      <c r="P282" s="20"/>
      <c r="Q282" s="143"/>
      <c r="R282" s="97"/>
    </row>
    <row r="283" spans="1:20" ht="51.75" customHeight="1" x14ac:dyDescent="0.25">
      <c r="A283" s="79" t="s">
        <v>179</v>
      </c>
      <c r="B283" s="256" t="s">
        <v>301</v>
      </c>
      <c r="C283" s="256"/>
      <c r="D283" s="256"/>
      <c r="E283" s="256"/>
      <c r="F283" s="256"/>
      <c r="G283" s="256"/>
      <c r="H283" s="256"/>
      <c r="I283" s="256"/>
      <c r="J283" s="30" t="s">
        <v>18</v>
      </c>
      <c r="K283" s="141"/>
      <c r="L283" s="30"/>
      <c r="M283" s="30"/>
      <c r="N283" s="30"/>
      <c r="O283" s="30"/>
      <c r="P283" s="30"/>
      <c r="Q283" s="141">
        <f>SUM(Q284:Q284)</f>
        <v>181.36</v>
      </c>
      <c r="R283" s="80"/>
    </row>
    <row r="284" spans="1:20" x14ac:dyDescent="0.25">
      <c r="A284" s="83"/>
      <c r="B284" s="21" t="s">
        <v>97</v>
      </c>
      <c r="C284" s="21">
        <v>0</v>
      </c>
      <c r="D284" s="21" t="s">
        <v>98</v>
      </c>
      <c r="E284" s="21">
        <v>0</v>
      </c>
      <c r="F284" s="21" t="s">
        <v>99</v>
      </c>
      <c r="G284" s="21">
        <v>4</v>
      </c>
      <c r="H284" s="21" t="s">
        <v>98</v>
      </c>
      <c r="I284" s="21">
        <v>10.68</v>
      </c>
      <c r="J284" s="21"/>
      <c r="K284" s="153">
        <f>(G284*20)+I284</f>
        <v>90.68</v>
      </c>
      <c r="L284" s="21"/>
      <c r="M284" s="20"/>
      <c r="N284" s="20">
        <v>2</v>
      </c>
      <c r="O284" s="20"/>
      <c r="P284" s="21"/>
      <c r="Q284" s="142">
        <f>ROUND(K284*N284,2)</f>
        <v>181.36</v>
      </c>
      <c r="R284" s="82"/>
      <c r="S284">
        <f>K284*N284</f>
        <v>181.36</v>
      </c>
      <c r="T284" s="130">
        <f>Q283-S284</f>
        <v>0</v>
      </c>
    </row>
    <row r="285" spans="1:20" x14ac:dyDescent="0.25">
      <c r="A285" s="83"/>
      <c r="B285" s="21"/>
      <c r="C285" s="21"/>
      <c r="D285" s="21"/>
      <c r="E285" s="21"/>
      <c r="F285" s="21"/>
      <c r="G285" s="21"/>
      <c r="H285" s="21"/>
      <c r="I285" s="21"/>
      <c r="J285" s="21"/>
      <c r="K285" s="153"/>
      <c r="L285" s="21"/>
      <c r="M285" s="20"/>
      <c r="N285" s="20"/>
      <c r="O285" s="20"/>
      <c r="P285" s="21"/>
      <c r="Q285" s="142"/>
      <c r="R285" s="82"/>
    </row>
    <row r="286" spans="1:20" ht="90.75" customHeight="1" x14ac:dyDescent="0.25">
      <c r="A286" s="79" t="s">
        <v>180</v>
      </c>
      <c r="B286" s="256" t="s">
        <v>84</v>
      </c>
      <c r="C286" s="256"/>
      <c r="D286" s="256"/>
      <c r="E286" s="256"/>
      <c r="F286" s="256"/>
      <c r="G286" s="256"/>
      <c r="H286" s="256"/>
      <c r="I286" s="256"/>
      <c r="J286" s="30" t="s">
        <v>18</v>
      </c>
      <c r="K286" s="141"/>
      <c r="L286" s="30"/>
      <c r="M286" s="30"/>
      <c r="N286" s="30"/>
      <c r="O286" s="30"/>
      <c r="P286" s="30"/>
      <c r="Q286" s="141">
        <f>SUM(Q287:Q287)</f>
        <v>181.36</v>
      </c>
      <c r="R286" s="80"/>
    </row>
    <row r="287" spans="1:20" x14ac:dyDescent="0.25">
      <c r="A287" s="83"/>
      <c r="B287" s="21" t="s">
        <v>97</v>
      </c>
      <c r="C287" s="21">
        <v>0</v>
      </c>
      <c r="D287" s="21" t="s">
        <v>98</v>
      </c>
      <c r="E287" s="21">
        <v>0</v>
      </c>
      <c r="F287" s="21" t="s">
        <v>99</v>
      </c>
      <c r="G287" s="21">
        <v>4</v>
      </c>
      <c r="H287" s="21" t="s">
        <v>98</v>
      </c>
      <c r="I287" s="21">
        <v>10.68</v>
      </c>
      <c r="J287" s="21"/>
      <c r="K287" s="153">
        <f>(G287*20)+I287</f>
        <v>90.68</v>
      </c>
      <c r="L287" s="21"/>
      <c r="M287" s="20"/>
      <c r="N287" s="20">
        <v>2</v>
      </c>
      <c r="O287" s="20"/>
      <c r="P287" s="21"/>
      <c r="Q287" s="142">
        <f>ROUND(K287*N287,2)</f>
        <v>181.36</v>
      </c>
      <c r="R287" s="82"/>
      <c r="S287">
        <f>K287*N287</f>
        <v>181.36</v>
      </c>
      <c r="T287" s="130">
        <f>Q286-S287</f>
        <v>0</v>
      </c>
    </row>
    <row r="288" spans="1:20" x14ac:dyDescent="0.25">
      <c r="A288" s="83"/>
      <c r="B288" s="27"/>
      <c r="C288" s="29"/>
      <c r="D288" s="29"/>
      <c r="E288" s="29"/>
      <c r="F288" s="29"/>
      <c r="G288" s="29"/>
      <c r="H288" s="29"/>
      <c r="I288" s="29"/>
      <c r="J288" s="29"/>
      <c r="K288" s="154"/>
      <c r="L288" s="29"/>
      <c r="M288" s="28"/>
      <c r="N288" s="28"/>
      <c r="O288" s="28"/>
      <c r="P288" s="28"/>
      <c r="Q288" s="144"/>
      <c r="R288" s="84"/>
    </row>
    <row r="289" spans="1:20" ht="64.5" customHeight="1" x14ac:dyDescent="0.25">
      <c r="A289" s="79" t="s">
        <v>181</v>
      </c>
      <c r="B289" s="256" t="s">
        <v>17</v>
      </c>
      <c r="C289" s="256"/>
      <c r="D289" s="256"/>
      <c r="E289" s="256"/>
      <c r="F289" s="256"/>
      <c r="G289" s="256"/>
      <c r="H289" s="256"/>
      <c r="I289" s="256"/>
      <c r="J289" s="30" t="s">
        <v>100</v>
      </c>
      <c r="K289" s="141"/>
      <c r="L289" s="30"/>
      <c r="M289" s="30"/>
      <c r="N289" s="30"/>
      <c r="O289" s="30"/>
      <c r="P289" s="30"/>
      <c r="Q289" s="141">
        <f>SUM(Q290:Q290)</f>
        <v>498.74</v>
      </c>
      <c r="R289" s="80"/>
    </row>
    <row r="290" spans="1:20" x14ac:dyDescent="0.25">
      <c r="A290" s="83"/>
      <c r="B290" s="21" t="s">
        <v>97</v>
      </c>
      <c r="C290" s="21">
        <v>0</v>
      </c>
      <c r="D290" s="21" t="s">
        <v>98</v>
      </c>
      <c r="E290" s="21">
        <v>0</v>
      </c>
      <c r="F290" s="21" t="s">
        <v>99</v>
      </c>
      <c r="G290" s="21">
        <v>4</v>
      </c>
      <c r="H290" s="21" t="s">
        <v>98</v>
      </c>
      <c r="I290" s="21">
        <v>10.68</v>
      </c>
      <c r="J290" s="21"/>
      <c r="K290" s="153">
        <f>(G290*20)+I290</f>
        <v>90.68</v>
      </c>
      <c r="L290" s="21">
        <v>5.5</v>
      </c>
      <c r="M290" s="20"/>
      <c r="N290" s="20"/>
      <c r="O290" s="20"/>
      <c r="P290" s="21"/>
      <c r="Q290" s="142">
        <f>ROUND(K290*L290,2)</f>
        <v>498.74</v>
      </c>
      <c r="R290" s="82"/>
      <c r="S290">
        <f>K290*L290</f>
        <v>498.74</v>
      </c>
      <c r="T290" s="130">
        <f>Q289-S290</f>
        <v>0</v>
      </c>
    </row>
    <row r="291" spans="1:20" x14ac:dyDescent="0.25">
      <c r="A291" s="83"/>
      <c r="B291" s="20"/>
      <c r="C291" s="20"/>
      <c r="D291" s="20"/>
      <c r="E291" s="20"/>
      <c r="F291" s="20"/>
      <c r="G291" s="20"/>
      <c r="H291" s="20"/>
      <c r="I291" s="20"/>
      <c r="J291" s="20"/>
      <c r="K291" s="153"/>
      <c r="L291" s="21"/>
      <c r="M291" s="21"/>
      <c r="N291" s="20"/>
      <c r="O291" s="20"/>
      <c r="P291" s="20"/>
      <c r="Q291" s="142"/>
      <c r="R291" s="97"/>
    </row>
    <row r="292" spans="1:20" ht="57" customHeight="1" x14ac:dyDescent="0.25">
      <c r="A292" s="79" t="s">
        <v>182</v>
      </c>
      <c r="B292" s="260" t="s">
        <v>28</v>
      </c>
      <c r="C292" s="261"/>
      <c r="D292" s="261"/>
      <c r="E292" s="261"/>
      <c r="F292" s="261"/>
      <c r="G292" s="261"/>
      <c r="H292" s="261"/>
      <c r="I292" s="262"/>
      <c r="J292" s="30" t="s">
        <v>101</v>
      </c>
      <c r="K292" s="141"/>
      <c r="L292" s="30"/>
      <c r="M292" s="30"/>
      <c r="N292" s="30"/>
      <c r="O292" s="30"/>
      <c r="P292" s="30"/>
      <c r="Q292" s="141">
        <f>SUM(Q293:Q293)</f>
        <v>32.64</v>
      </c>
      <c r="R292" s="80"/>
    </row>
    <row r="293" spans="1:20" x14ac:dyDescent="0.25">
      <c r="A293" s="83"/>
      <c r="B293" s="21" t="s">
        <v>97</v>
      </c>
      <c r="C293" s="21">
        <v>0</v>
      </c>
      <c r="D293" s="21" t="s">
        <v>98</v>
      </c>
      <c r="E293" s="21">
        <v>0</v>
      </c>
      <c r="F293" s="21" t="s">
        <v>99</v>
      </c>
      <c r="G293" s="21">
        <v>4</v>
      </c>
      <c r="H293" s="21" t="s">
        <v>98</v>
      </c>
      <c r="I293" s="21">
        <v>10.68</v>
      </c>
      <c r="J293" s="21"/>
      <c r="K293" s="153">
        <f>(G293*20)+I293</f>
        <v>90.68</v>
      </c>
      <c r="L293" s="21">
        <v>1.2</v>
      </c>
      <c r="M293" s="21">
        <v>0.15</v>
      </c>
      <c r="N293" s="21">
        <v>2</v>
      </c>
      <c r="O293" s="20"/>
      <c r="P293" s="20"/>
      <c r="Q293" s="142">
        <f>ROUND(N293*M293*L293*K293,2)</f>
        <v>32.64</v>
      </c>
      <c r="R293" s="97"/>
      <c r="S293" s="139">
        <f>K293*L293*M293*N293</f>
        <v>32.644799999999996</v>
      </c>
      <c r="T293" s="130">
        <f>Q292-S293</f>
        <v>-4.7999999999959186E-3</v>
      </c>
    </row>
    <row r="294" spans="1:20" x14ac:dyDescent="0.25">
      <c r="A294" s="85"/>
      <c r="B294" s="21"/>
      <c r="C294" s="21"/>
      <c r="D294" s="21"/>
      <c r="E294" s="21"/>
      <c r="F294" s="21"/>
      <c r="G294" s="21"/>
      <c r="H294" s="21"/>
      <c r="I294" s="21"/>
      <c r="J294" s="21"/>
      <c r="K294" s="153"/>
      <c r="L294" s="21"/>
      <c r="M294" s="20"/>
      <c r="N294" s="20"/>
      <c r="O294" s="20"/>
      <c r="P294" s="21"/>
      <c r="Q294" s="142"/>
      <c r="R294" s="84"/>
      <c r="T294" s="130"/>
    </row>
    <row r="295" spans="1:20" ht="64.5" customHeight="1" x14ac:dyDescent="0.25">
      <c r="A295" s="79" t="s">
        <v>183</v>
      </c>
      <c r="B295" s="260" t="s">
        <v>22</v>
      </c>
      <c r="C295" s="261"/>
      <c r="D295" s="261"/>
      <c r="E295" s="261"/>
      <c r="F295" s="261"/>
      <c r="G295" s="261"/>
      <c r="H295" s="261"/>
      <c r="I295" s="262"/>
      <c r="J295" s="30" t="s">
        <v>101</v>
      </c>
      <c r="K295" s="141"/>
      <c r="L295" s="30"/>
      <c r="M295" s="30"/>
      <c r="N295" s="30"/>
      <c r="O295" s="30"/>
      <c r="P295" s="30"/>
      <c r="Q295" s="141">
        <f>SUM(Q296:Q296)</f>
        <v>10.88</v>
      </c>
      <c r="R295" s="80"/>
    </row>
    <row r="296" spans="1:20" x14ac:dyDescent="0.25">
      <c r="A296" s="83"/>
      <c r="B296" s="21" t="s">
        <v>97</v>
      </c>
      <c r="C296" s="21">
        <v>0</v>
      </c>
      <c r="D296" s="21" t="s">
        <v>98</v>
      </c>
      <c r="E296" s="21">
        <v>0</v>
      </c>
      <c r="F296" s="21" t="s">
        <v>99</v>
      </c>
      <c r="G296" s="21">
        <v>4</v>
      </c>
      <c r="H296" s="21" t="s">
        <v>98</v>
      </c>
      <c r="I296" s="21">
        <v>10.68</v>
      </c>
      <c r="J296" s="21"/>
      <c r="K296" s="153">
        <f>(G296*20)+I296</f>
        <v>90.68</v>
      </c>
      <c r="L296" s="21">
        <v>1.2</v>
      </c>
      <c r="M296" s="21">
        <v>0.05</v>
      </c>
      <c r="N296" s="21">
        <v>2</v>
      </c>
      <c r="O296" s="20"/>
      <c r="P296" s="20"/>
      <c r="Q296" s="142">
        <f>ROUND(N296*M296*L296*K296,2)</f>
        <v>10.88</v>
      </c>
      <c r="R296" s="97"/>
      <c r="S296" s="139">
        <f>K296*L296*M296*N296</f>
        <v>10.881600000000001</v>
      </c>
      <c r="T296" s="130">
        <f>Q295-S296</f>
        <v>-1.5999999999998238E-3</v>
      </c>
    </row>
    <row r="297" spans="1:20" x14ac:dyDescent="0.25">
      <c r="A297" s="196"/>
      <c r="B297" s="182"/>
      <c r="C297" s="182"/>
      <c r="D297" s="182"/>
      <c r="E297" s="182"/>
      <c r="F297" s="182"/>
      <c r="G297" s="182"/>
      <c r="H297" s="182"/>
      <c r="I297" s="182"/>
      <c r="J297" s="182"/>
      <c r="K297" s="183"/>
      <c r="L297" s="182"/>
      <c r="M297" s="184"/>
      <c r="N297" s="182"/>
      <c r="O297" s="182"/>
      <c r="P297" s="182"/>
      <c r="Q297" s="183"/>
      <c r="R297" s="197"/>
    </row>
    <row r="298" spans="1:20" ht="55.5" customHeight="1" x14ac:dyDescent="0.25">
      <c r="A298" s="16" t="s">
        <v>215</v>
      </c>
      <c r="B298" s="256" t="s">
        <v>274</v>
      </c>
      <c r="C298" s="256"/>
      <c r="D298" s="256"/>
      <c r="E298" s="256"/>
      <c r="F298" s="256"/>
      <c r="G298" s="256"/>
      <c r="H298" s="256"/>
      <c r="I298" s="256"/>
      <c r="J298" s="30" t="s">
        <v>100</v>
      </c>
      <c r="K298" s="141"/>
      <c r="L298" s="30"/>
      <c r="M298" s="30"/>
      <c r="N298" s="30"/>
      <c r="O298" s="30"/>
      <c r="P298" s="30"/>
      <c r="Q298" s="141">
        <f>SUM(Q299)</f>
        <v>90.68</v>
      </c>
      <c r="R298" s="30"/>
    </row>
    <row r="299" spans="1:20" x14ac:dyDescent="0.25">
      <c r="A299" s="19"/>
      <c r="B299" s="21" t="s">
        <v>97</v>
      </c>
      <c r="C299" s="21">
        <v>0</v>
      </c>
      <c r="D299" s="21" t="s">
        <v>98</v>
      </c>
      <c r="E299" s="21">
        <v>0</v>
      </c>
      <c r="F299" s="21" t="s">
        <v>99</v>
      </c>
      <c r="G299" s="21">
        <v>4</v>
      </c>
      <c r="H299" s="21" t="s">
        <v>98</v>
      </c>
      <c r="I299" s="21">
        <v>10.68</v>
      </c>
      <c r="J299" s="20"/>
      <c r="K299" s="153">
        <f>(G299*20)+I299</f>
        <v>90.68</v>
      </c>
      <c r="L299" s="198"/>
      <c r="M299" s="199">
        <v>0.5</v>
      </c>
      <c r="N299" s="199">
        <v>2</v>
      </c>
      <c r="O299" s="198"/>
      <c r="P299" s="198"/>
      <c r="Q299" s="142">
        <f>ROUND(K299*M299*N299,2)</f>
        <v>90.68</v>
      </c>
      <c r="R299" s="26"/>
    </row>
    <row r="300" spans="1:20" ht="15.75" thickBot="1" x14ac:dyDescent="0.3">
      <c r="A300" s="19"/>
      <c r="B300" s="21"/>
      <c r="C300" s="21"/>
      <c r="D300" s="21"/>
      <c r="E300" s="21"/>
      <c r="F300" s="21"/>
      <c r="G300" s="21"/>
      <c r="H300" s="21"/>
      <c r="I300" s="21"/>
      <c r="J300" s="20"/>
      <c r="K300" s="142"/>
      <c r="L300" s="20"/>
      <c r="M300" s="25"/>
      <c r="N300" s="20"/>
      <c r="O300" s="20"/>
      <c r="P300" s="20"/>
      <c r="Q300" s="142"/>
      <c r="R300" s="26"/>
    </row>
    <row r="301" spans="1:20" ht="18.75" x14ac:dyDescent="0.3">
      <c r="A301" s="247" t="s">
        <v>85</v>
      </c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9"/>
    </row>
    <row r="302" spans="1:20" x14ac:dyDescent="0.25">
      <c r="A302" s="78">
        <v>13</v>
      </c>
      <c r="B302" s="257" t="s">
        <v>174</v>
      </c>
      <c r="C302" s="257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69"/>
    </row>
    <row r="303" spans="1:20" x14ac:dyDescent="0.25">
      <c r="A303" s="266" t="s">
        <v>86</v>
      </c>
      <c r="B303" s="258"/>
      <c r="C303" s="258"/>
      <c r="D303" s="258"/>
      <c r="E303" s="258"/>
      <c r="F303" s="258"/>
      <c r="G303" s="258"/>
      <c r="H303" s="258"/>
      <c r="I303" s="258"/>
      <c r="J303" s="258" t="s">
        <v>87</v>
      </c>
      <c r="K303" s="258"/>
      <c r="L303" s="258"/>
      <c r="M303" s="258"/>
      <c r="N303" s="258"/>
      <c r="O303" s="258"/>
      <c r="P303" s="258"/>
      <c r="Q303" s="258"/>
      <c r="R303" s="267"/>
    </row>
    <row r="304" spans="1:20" x14ac:dyDescent="0.25">
      <c r="A304" s="266"/>
      <c r="B304" s="258"/>
      <c r="C304" s="258"/>
      <c r="D304" s="258"/>
      <c r="E304" s="258"/>
      <c r="F304" s="258"/>
      <c r="G304" s="258"/>
      <c r="H304" s="258"/>
      <c r="I304" s="258"/>
      <c r="J304" s="258"/>
      <c r="K304" s="258"/>
      <c r="L304" s="258"/>
      <c r="M304" s="258"/>
      <c r="N304" s="258"/>
      <c r="O304" s="258"/>
      <c r="P304" s="258"/>
      <c r="Q304" s="258"/>
      <c r="R304" s="267"/>
    </row>
    <row r="305" spans="1:20" x14ac:dyDescent="0.25">
      <c r="A305" s="266"/>
      <c r="B305" s="258"/>
      <c r="C305" s="258"/>
      <c r="D305" s="258"/>
      <c r="E305" s="258"/>
      <c r="F305" s="258"/>
      <c r="G305" s="258"/>
      <c r="H305" s="258"/>
      <c r="I305" s="258"/>
      <c r="J305" s="250" t="s">
        <v>88</v>
      </c>
      <c r="K305" s="251" t="s">
        <v>89</v>
      </c>
      <c r="L305" s="252" t="s">
        <v>90</v>
      </c>
      <c r="M305" s="252" t="s">
        <v>91</v>
      </c>
      <c r="N305" s="252" t="s">
        <v>92</v>
      </c>
      <c r="O305" s="253" t="s">
        <v>93</v>
      </c>
      <c r="P305" s="252" t="s">
        <v>94</v>
      </c>
      <c r="Q305" s="251" t="s">
        <v>95</v>
      </c>
      <c r="R305" s="268" t="s">
        <v>96</v>
      </c>
    </row>
    <row r="306" spans="1:20" x14ac:dyDescent="0.25">
      <c r="A306" s="266"/>
      <c r="B306" s="258"/>
      <c r="C306" s="258"/>
      <c r="D306" s="258"/>
      <c r="E306" s="258"/>
      <c r="F306" s="258"/>
      <c r="G306" s="258"/>
      <c r="H306" s="258"/>
      <c r="I306" s="258"/>
      <c r="J306" s="250"/>
      <c r="K306" s="251"/>
      <c r="L306" s="252"/>
      <c r="M306" s="252"/>
      <c r="N306" s="252"/>
      <c r="O306" s="254"/>
      <c r="P306" s="252"/>
      <c r="Q306" s="251"/>
      <c r="R306" s="268"/>
    </row>
    <row r="307" spans="1:20" ht="37.5" customHeight="1" x14ac:dyDescent="0.25">
      <c r="A307" s="79" t="s">
        <v>184</v>
      </c>
      <c r="B307" s="256" t="s">
        <v>312</v>
      </c>
      <c r="C307" s="256"/>
      <c r="D307" s="256"/>
      <c r="E307" s="256"/>
      <c r="F307" s="256"/>
      <c r="G307" s="256"/>
      <c r="H307" s="256"/>
      <c r="I307" s="256"/>
      <c r="J307" s="30" t="s">
        <v>100</v>
      </c>
      <c r="K307" s="141"/>
      <c r="L307" s="30"/>
      <c r="M307" s="30"/>
      <c r="N307" s="30"/>
      <c r="O307" s="30"/>
      <c r="P307" s="30"/>
      <c r="Q307" s="141">
        <f>SUM(Q308:Q308)</f>
        <v>1153.94</v>
      </c>
      <c r="R307" s="80"/>
    </row>
    <row r="308" spans="1:20" x14ac:dyDescent="0.25">
      <c r="A308" s="81"/>
      <c r="B308" s="21" t="s">
        <v>97</v>
      </c>
      <c r="C308" s="21">
        <v>0</v>
      </c>
      <c r="D308" s="21" t="s">
        <v>98</v>
      </c>
      <c r="E308" s="21">
        <v>0</v>
      </c>
      <c r="F308" s="21" t="s">
        <v>99</v>
      </c>
      <c r="G308" s="21">
        <v>9</v>
      </c>
      <c r="H308" s="21" t="s">
        <v>98</v>
      </c>
      <c r="I308" s="21">
        <v>6.12</v>
      </c>
      <c r="J308" s="21"/>
      <c r="K308" s="153">
        <f>(G308*20)+I308</f>
        <v>186.12</v>
      </c>
      <c r="L308" s="21">
        <v>6.2</v>
      </c>
      <c r="M308" s="20"/>
      <c r="N308" s="20"/>
      <c r="O308" s="20"/>
      <c r="P308" s="21"/>
      <c r="Q308" s="142">
        <f>ROUND(L308*K308,2)</f>
        <v>1153.94</v>
      </c>
      <c r="R308" s="82"/>
      <c r="S308" s="139">
        <f>K308*L308</f>
        <v>1153.944</v>
      </c>
      <c r="T308" s="130">
        <f>Q307-S308</f>
        <v>-3.9999999999054126E-3</v>
      </c>
    </row>
    <row r="309" spans="1:20" x14ac:dyDescent="0.25">
      <c r="A309" s="83"/>
      <c r="B309" s="21"/>
      <c r="C309" s="21"/>
      <c r="D309" s="21"/>
      <c r="E309" s="21"/>
      <c r="F309" s="21"/>
      <c r="G309" s="21"/>
      <c r="H309" s="21"/>
      <c r="I309" s="21"/>
      <c r="J309" s="21"/>
      <c r="K309" s="153"/>
      <c r="L309" s="21"/>
      <c r="M309" s="20"/>
      <c r="N309" s="20"/>
      <c r="O309" s="20"/>
      <c r="P309" s="20"/>
      <c r="Q309" s="143"/>
      <c r="R309" s="97"/>
    </row>
    <row r="310" spans="1:20" ht="53.25" customHeight="1" x14ac:dyDescent="0.25">
      <c r="A310" s="79" t="s">
        <v>185</v>
      </c>
      <c r="B310" s="256" t="s">
        <v>301</v>
      </c>
      <c r="C310" s="256"/>
      <c r="D310" s="256"/>
      <c r="E310" s="256"/>
      <c r="F310" s="256"/>
      <c r="G310" s="256"/>
      <c r="H310" s="256"/>
      <c r="I310" s="256"/>
      <c r="J310" s="30" t="s">
        <v>18</v>
      </c>
      <c r="K310" s="141"/>
      <c r="L310" s="30"/>
      <c r="M310" s="30"/>
      <c r="N310" s="30"/>
      <c r="O310" s="30"/>
      <c r="P310" s="30"/>
      <c r="Q310" s="141">
        <f>SUM(Q311:Q311)</f>
        <v>372.24</v>
      </c>
      <c r="R310" s="80"/>
    </row>
    <row r="311" spans="1:20" x14ac:dyDescent="0.25">
      <c r="A311" s="83"/>
      <c r="B311" s="21" t="s">
        <v>97</v>
      </c>
      <c r="C311" s="21">
        <v>0</v>
      </c>
      <c r="D311" s="21" t="s">
        <v>98</v>
      </c>
      <c r="E311" s="21">
        <v>0</v>
      </c>
      <c r="F311" s="21" t="s">
        <v>99</v>
      </c>
      <c r="G311" s="21">
        <v>9</v>
      </c>
      <c r="H311" s="21" t="s">
        <v>98</v>
      </c>
      <c r="I311" s="21">
        <v>6.12</v>
      </c>
      <c r="J311" s="21"/>
      <c r="K311" s="153">
        <f>(G311*20)+I311</f>
        <v>186.12</v>
      </c>
      <c r="L311" s="21"/>
      <c r="M311" s="20"/>
      <c r="N311" s="20">
        <v>2</v>
      </c>
      <c r="O311" s="20"/>
      <c r="P311" s="21"/>
      <c r="Q311" s="142">
        <f>ROUND(K311*N311,2)</f>
        <v>372.24</v>
      </c>
      <c r="R311" s="82"/>
      <c r="S311">
        <f>K311*N311</f>
        <v>372.24</v>
      </c>
      <c r="T311" s="130">
        <f>Q310-S311</f>
        <v>0</v>
      </c>
    </row>
    <row r="312" spans="1:20" x14ac:dyDescent="0.25">
      <c r="A312" s="83"/>
      <c r="B312" s="27"/>
      <c r="C312" s="29"/>
      <c r="D312" s="29"/>
      <c r="E312" s="29"/>
      <c r="F312" s="29"/>
      <c r="G312" s="29"/>
      <c r="H312" s="29"/>
      <c r="I312" s="29"/>
      <c r="J312" s="29"/>
      <c r="K312" s="154"/>
      <c r="L312" s="29"/>
      <c r="M312" s="28"/>
      <c r="N312" s="28"/>
      <c r="O312" s="28"/>
      <c r="P312" s="28"/>
      <c r="Q312" s="144"/>
      <c r="R312" s="84"/>
    </row>
    <row r="313" spans="1:20" ht="92.25" customHeight="1" x14ac:dyDescent="0.25">
      <c r="A313" s="79" t="s">
        <v>186</v>
      </c>
      <c r="B313" s="256" t="s">
        <v>84</v>
      </c>
      <c r="C313" s="256"/>
      <c r="D313" s="256"/>
      <c r="E313" s="256"/>
      <c r="F313" s="256"/>
      <c r="G313" s="256"/>
      <c r="H313" s="256"/>
      <c r="I313" s="256"/>
      <c r="J313" s="30" t="s">
        <v>18</v>
      </c>
      <c r="K313" s="141"/>
      <c r="L313" s="30"/>
      <c r="M313" s="30"/>
      <c r="N313" s="30"/>
      <c r="O313" s="30"/>
      <c r="P313" s="30"/>
      <c r="Q313" s="141">
        <f>SUM(Q314:Q314)</f>
        <v>372.24</v>
      </c>
      <c r="R313" s="80"/>
    </row>
    <row r="314" spans="1:20" x14ac:dyDescent="0.25">
      <c r="A314" s="83"/>
      <c r="B314" s="21" t="s">
        <v>97</v>
      </c>
      <c r="C314" s="21">
        <v>0</v>
      </c>
      <c r="D314" s="21" t="s">
        <v>98</v>
      </c>
      <c r="E314" s="21">
        <v>0</v>
      </c>
      <c r="F314" s="21" t="s">
        <v>99</v>
      </c>
      <c r="G314" s="21">
        <v>9</v>
      </c>
      <c r="H314" s="21" t="s">
        <v>98</v>
      </c>
      <c r="I314" s="21">
        <v>6.12</v>
      </c>
      <c r="J314" s="21"/>
      <c r="K314" s="153">
        <f>(G314*20)+I314</f>
        <v>186.12</v>
      </c>
      <c r="L314" s="21"/>
      <c r="M314" s="20"/>
      <c r="N314" s="20">
        <v>2</v>
      </c>
      <c r="O314" s="20"/>
      <c r="P314" s="21"/>
      <c r="Q314" s="142">
        <f>ROUND(K314*N314,2)</f>
        <v>372.24</v>
      </c>
      <c r="R314" s="82"/>
      <c r="S314">
        <f>K314*N314</f>
        <v>372.24</v>
      </c>
      <c r="T314" s="130">
        <f>Q313-S314</f>
        <v>0</v>
      </c>
    </row>
    <row r="315" spans="1:20" x14ac:dyDescent="0.25">
      <c r="A315" s="83"/>
      <c r="B315" s="21"/>
      <c r="C315" s="21"/>
      <c r="D315" s="21"/>
      <c r="E315" s="21"/>
      <c r="F315" s="21"/>
      <c r="G315" s="21"/>
      <c r="H315" s="21"/>
      <c r="I315" s="21"/>
      <c r="J315" s="21"/>
      <c r="K315" s="153"/>
      <c r="L315" s="21"/>
      <c r="M315" s="20"/>
      <c r="N315" s="20"/>
      <c r="O315" s="20"/>
      <c r="P315" s="20"/>
      <c r="Q315" s="143"/>
      <c r="R315" s="97"/>
    </row>
    <row r="316" spans="1:20" ht="60" customHeight="1" x14ac:dyDescent="0.25">
      <c r="A316" s="79" t="s">
        <v>187</v>
      </c>
      <c r="B316" s="256" t="s">
        <v>17</v>
      </c>
      <c r="C316" s="256"/>
      <c r="D316" s="256"/>
      <c r="E316" s="256"/>
      <c r="F316" s="256"/>
      <c r="G316" s="256"/>
      <c r="H316" s="256"/>
      <c r="I316" s="256"/>
      <c r="J316" s="30" t="s">
        <v>100</v>
      </c>
      <c r="K316" s="141"/>
      <c r="L316" s="30"/>
      <c r="M316" s="30"/>
      <c r="N316" s="30"/>
      <c r="O316" s="30"/>
      <c r="P316" s="30"/>
      <c r="Q316" s="141">
        <f>SUM(Q317:Q317)</f>
        <v>1023.66</v>
      </c>
      <c r="R316" s="80"/>
    </row>
    <row r="317" spans="1:20" x14ac:dyDescent="0.25">
      <c r="A317" s="83"/>
      <c r="B317" s="21" t="s">
        <v>97</v>
      </c>
      <c r="C317" s="21">
        <v>0</v>
      </c>
      <c r="D317" s="21" t="s">
        <v>98</v>
      </c>
      <c r="E317" s="21">
        <v>0</v>
      </c>
      <c r="F317" s="21" t="s">
        <v>99</v>
      </c>
      <c r="G317" s="21">
        <v>9</v>
      </c>
      <c r="H317" s="21" t="s">
        <v>98</v>
      </c>
      <c r="I317" s="21">
        <v>6.12</v>
      </c>
      <c r="J317" s="21"/>
      <c r="K317" s="153">
        <f>(G317*20)+I317</f>
        <v>186.12</v>
      </c>
      <c r="L317" s="21">
        <v>5.5</v>
      </c>
      <c r="M317" s="20"/>
      <c r="N317" s="20"/>
      <c r="O317" s="20"/>
      <c r="P317" s="21"/>
      <c r="Q317" s="142">
        <f>ROUND(L317*K317,2)</f>
        <v>1023.66</v>
      </c>
      <c r="R317" s="82"/>
      <c r="S317">
        <f>K317*L317</f>
        <v>1023.6600000000001</v>
      </c>
      <c r="T317" s="130">
        <f>Q316-S317</f>
        <v>0</v>
      </c>
    </row>
    <row r="318" spans="1:20" x14ac:dyDescent="0.25">
      <c r="A318" s="83"/>
      <c r="B318" s="20"/>
      <c r="C318" s="20"/>
      <c r="D318" s="20"/>
      <c r="E318" s="20"/>
      <c r="F318" s="20"/>
      <c r="G318" s="20"/>
      <c r="H318" s="20"/>
      <c r="I318" s="20"/>
      <c r="J318" s="20"/>
      <c r="K318" s="153"/>
      <c r="L318" s="21"/>
      <c r="M318" s="21"/>
      <c r="N318" s="20"/>
      <c r="O318" s="20"/>
      <c r="P318" s="20"/>
      <c r="Q318" s="142"/>
      <c r="R318" s="97"/>
    </row>
    <row r="319" spans="1:20" ht="51.75" customHeight="1" x14ac:dyDescent="0.25">
      <c r="A319" s="79" t="s">
        <v>188</v>
      </c>
      <c r="B319" s="260" t="s">
        <v>28</v>
      </c>
      <c r="C319" s="261"/>
      <c r="D319" s="261"/>
      <c r="E319" s="261"/>
      <c r="F319" s="261"/>
      <c r="G319" s="261"/>
      <c r="H319" s="261"/>
      <c r="I319" s="262"/>
      <c r="J319" s="30" t="s">
        <v>101</v>
      </c>
      <c r="K319" s="141"/>
      <c r="L319" s="30"/>
      <c r="M319" s="30"/>
      <c r="N319" s="30"/>
      <c r="O319" s="30"/>
      <c r="P319" s="30"/>
      <c r="Q319" s="141">
        <f>SUM(Q320:Q320)</f>
        <v>67</v>
      </c>
      <c r="R319" s="80"/>
    </row>
    <row r="320" spans="1:20" x14ac:dyDescent="0.25">
      <c r="A320" s="83"/>
      <c r="B320" s="21" t="s">
        <v>97</v>
      </c>
      <c r="C320" s="21">
        <v>0</v>
      </c>
      <c r="D320" s="21" t="s">
        <v>98</v>
      </c>
      <c r="E320" s="21">
        <v>0</v>
      </c>
      <c r="F320" s="21" t="s">
        <v>99</v>
      </c>
      <c r="G320" s="21">
        <v>9</v>
      </c>
      <c r="H320" s="21" t="s">
        <v>98</v>
      </c>
      <c r="I320" s="21">
        <v>6.12</v>
      </c>
      <c r="J320" s="21"/>
      <c r="K320" s="153">
        <f>(G320*20)+I320</f>
        <v>186.12</v>
      </c>
      <c r="L320" s="21">
        <v>1.2</v>
      </c>
      <c r="M320" s="21">
        <v>0.15</v>
      </c>
      <c r="N320" s="21">
        <v>2</v>
      </c>
      <c r="O320" s="20"/>
      <c r="P320" s="20"/>
      <c r="Q320" s="142">
        <f>ROUND(L320*M320*N320*K320,2)</f>
        <v>67</v>
      </c>
      <c r="R320" s="97"/>
      <c r="S320" s="139">
        <f>K320*L320*M320*N320</f>
        <v>67.003199999999993</v>
      </c>
      <c r="T320" s="130">
        <f>Q319-S320</f>
        <v>-3.1999999999925421E-3</v>
      </c>
    </row>
    <row r="321" spans="1:20" x14ac:dyDescent="0.25">
      <c r="A321" s="85"/>
      <c r="B321" s="21"/>
      <c r="C321" s="21"/>
      <c r="D321" s="21"/>
      <c r="E321" s="21"/>
      <c r="F321" s="21"/>
      <c r="G321" s="21"/>
      <c r="H321" s="21"/>
      <c r="I321" s="21"/>
      <c r="J321" s="21"/>
      <c r="K321" s="153"/>
      <c r="L321" s="21"/>
      <c r="M321" s="20"/>
      <c r="N321" s="20"/>
      <c r="O321" s="20"/>
      <c r="P321" s="21"/>
      <c r="Q321" s="142"/>
      <c r="R321" s="84"/>
    </row>
    <row r="322" spans="1:20" ht="60" customHeight="1" x14ac:dyDescent="0.25">
      <c r="A322" s="79" t="s">
        <v>189</v>
      </c>
      <c r="B322" s="260" t="s">
        <v>22</v>
      </c>
      <c r="C322" s="261"/>
      <c r="D322" s="261"/>
      <c r="E322" s="261"/>
      <c r="F322" s="261"/>
      <c r="G322" s="261"/>
      <c r="H322" s="261"/>
      <c r="I322" s="262"/>
      <c r="J322" s="30" t="s">
        <v>101</v>
      </c>
      <c r="K322" s="141"/>
      <c r="L322" s="30"/>
      <c r="M322" s="30"/>
      <c r="N322" s="30"/>
      <c r="O322" s="30"/>
      <c r="P322" s="30"/>
      <c r="Q322" s="141">
        <f>SUM(Q323:Q323)</f>
        <v>22.33</v>
      </c>
      <c r="R322" s="80"/>
    </row>
    <row r="323" spans="1:20" x14ac:dyDescent="0.25">
      <c r="A323" s="83"/>
      <c r="B323" s="21" t="s">
        <v>97</v>
      </c>
      <c r="C323" s="21">
        <v>0</v>
      </c>
      <c r="D323" s="21" t="s">
        <v>98</v>
      </c>
      <c r="E323" s="21">
        <v>0</v>
      </c>
      <c r="F323" s="21" t="s">
        <v>99</v>
      </c>
      <c r="G323" s="21">
        <v>9</v>
      </c>
      <c r="H323" s="21" t="s">
        <v>98</v>
      </c>
      <c r="I323" s="21">
        <v>6.12</v>
      </c>
      <c r="J323" s="21"/>
      <c r="K323" s="153">
        <f>(G323*20)+I323</f>
        <v>186.12</v>
      </c>
      <c r="L323" s="21">
        <v>1.2</v>
      </c>
      <c r="M323" s="21">
        <v>0.05</v>
      </c>
      <c r="N323" s="21">
        <v>2</v>
      </c>
      <c r="O323" s="20"/>
      <c r="P323" s="20"/>
      <c r="Q323" s="142">
        <f>ROUND(L323*M323*N323*K323,2)</f>
        <v>22.33</v>
      </c>
      <c r="R323" s="97"/>
      <c r="S323" s="139">
        <f>K323*L323*M323*N323</f>
        <v>22.334400000000002</v>
      </c>
      <c r="T323" s="130">
        <f>Q322-S323</f>
        <v>-4.4000000000039563E-3</v>
      </c>
    </row>
    <row r="324" spans="1:20" x14ac:dyDescent="0.25">
      <c r="A324" s="196"/>
      <c r="B324" s="182"/>
      <c r="C324" s="182"/>
      <c r="D324" s="182"/>
      <c r="E324" s="182"/>
      <c r="F324" s="182"/>
      <c r="G324" s="182"/>
      <c r="H324" s="182"/>
      <c r="I324" s="182"/>
      <c r="J324" s="182"/>
      <c r="K324" s="183"/>
      <c r="L324" s="182"/>
      <c r="M324" s="184"/>
      <c r="N324" s="182"/>
      <c r="O324" s="182"/>
      <c r="P324" s="182"/>
      <c r="Q324" s="183"/>
      <c r="R324" s="197"/>
    </row>
    <row r="325" spans="1:20" ht="47.25" customHeight="1" x14ac:dyDescent="0.25">
      <c r="A325" s="16" t="s">
        <v>216</v>
      </c>
      <c r="B325" s="256" t="s">
        <v>274</v>
      </c>
      <c r="C325" s="256"/>
      <c r="D325" s="256"/>
      <c r="E325" s="256"/>
      <c r="F325" s="256"/>
      <c r="G325" s="256"/>
      <c r="H325" s="256"/>
      <c r="I325" s="256"/>
      <c r="J325" s="30" t="s">
        <v>100</v>
      </c>
      <c r="K325" s="141"/>
      <c r="L325" s="30"/>
      <c r="M325" s="30"/>
      <c r="N325" s="30"/>
      <c r="O325" s="30"/>
      <c r="P325" s="30"/>
      <c r="Q325" s="141">
        <f>SUM(Q326)</f>
        <v>186.12</v>
      </c>
      <c r="R325" s="30"/>
    </row>
    <row r="326" spans="1:20" x14ac:dyDescent="0.25">
      <c r="A326" s="19"/>
      <c r="B326" s="21" t="s">
        <v>97</v>
      </c>
      <c r="C326" s="21">
        <v>0</v>
      </c>
      <c r="D326" s="21" t="s">
        <v>98</v>
      </c>
      <c r="E326" s="21">
        <v>0</v>
      </c>
      <c r="F326" s="21" t="s">
        <v>99</v>
      </c>
      <c r="G326" s="21">
        <v>9</v>
      </c>
      <c r="H326" s="21" t="s">
        <v>98</v>
      </c>
      <c r="I326" s="21">
        <v>6.12</v>
      </c>
      <c r="J326" s="20"/>
      <c r="K326" s="153">
        <f>(G326*20)+I326</f>
        <v>186.12</v>
      </c>
      <c r="L326" s="198"/>
      <c r="M326" s="199">
        <v>0.5</v>
      </c>
      <c r="N326" s="199">
        <v>2</v>
      </c>
      <c r="O326" s="198"/>
      <c r="P326" s="198"/>
      <c r="Q326" s="142">
        <f>ROUND(K326*M326*N326,2)</f>
        <v>186.12</v>
      </c>
      <c r="R326" s="26"/>
    </row>
    <row r="327" spans="1:20" ht="15.75" thickBot="1" x14ac:dyDescent="0.3">
      <c r="A327" s="19"/>
      <c r="B327" s="21"/>
      <c r="C327" s="21"/>
      <c r="D327" s="21"/>
      <c r="E327" s="21"/>
      <c r="F327" s="21"/>
      <c r="G327" s="21"/>
      <c r="H327" s="21"/>
      <c r="I327" s="21"/>
      <c r="J327" s="20"/>
      <c r="K327" s="142"/>
      <c r="L327" s="20"/>
      <c r="M327" s="25"/>
      <c r="N327" s="20"/>
      <c r="O327" s="20"/>
      <c r="P327" s="20"/>
      <c r="Q327" s="142"/>
      <c r="R327" s="26"/>
    </row>
    <row r="328" spans="1:20" ht="18.75" x14ac:dyDescent="0.3">
      <c r="A328" s="247" t="s">
        <v>85</v>
      </c>
      <c r="B328" s="248"/>
      <c r="C328" s="248"/>
      <c r="D328" s="248"/>
      <c r="E328" s="248"/>
      <c r="F328" s="248"/>
      <c r="G328" s="248"/>
      <c r="H328" s="248"/>
      <c r="I328" s="248"/>
      <c r="J328" s="248"/>
      <c r="K328" s="248"/>
      <c r="L328" s="248"/>
      <c r="M328" s="248"/>
      <c r="N328" s="248"/>
      <c r="O328" s="248"/>
      <c r="P328" s="248"/>
      <c r="Q328" s="248"/>
      <c r="R328" s="249"/>
    </row>
    <row r="329" spans="1:20" x14ac:dyDescent="0.25">
      <c r="A329" s="78">
        <v>14</v>
      </c>
      <c r="B329" s="257" t="s">
        <v>175</v>
      </c>
      <c r="C329" s="257"/>
      <c r="D329" s="257"/>
      <c r="E329" s="257"/>
      <c r="F329" s="257"/>
      <c r="G329" s="257"/>
      <c r="H329" s="257"/>
      <c r="I329" s="257"/>
      <c r="J329" s="257"/>
      <c r="K329" s="257"/>
      <c r="L329" s="257"/>
      <c r="M329" s="257"/>
      <c r="N329" s="257"/>
      <c r="O329" s="257"/>
      <c r="P329" s="257"/>
      <c r="Q329" s="257"/>
      <c r="R329" s="269"/>
    </row>
    <row r="330" spans="1:20" x14ac:dyDescent="0.25">
      <c r="A330" s="266" t="s">
        <v>86</v>
      </c>
      <c r="B330" s="258"/>
      <c r="C330" s="258"/>
      <c r="D330" s="258"/>
      <c r="E330" s="258"/>
      <c r="F330" s="258"/>
      <c r="G330" s="258"/>
      <c r="H330" s="258"/>
      <c r="I330" s="258"/>
      <c r="J330" s="258" t="s">
        <v>87</v>
      </c>
      <c r="K330" s="258"/>
      <c r="L330" s="258"/>
      <c r="M330" s="258"/>
      <c r="N330" s="258"/>
      <c r="O330" s="258"/>
      <c r="P330" s="258"/>
      <c r="Q330" s="258"/>
      <c r="R330" s="267"/>
    </row>
    <row r="331" spans="1:20" x14ac:dyDescent="0.25">
      <c r="A331" s="266"/>
      <c r="B331" s="258"/>
      <c r="C331" s="258"/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67"/>
    </row>
    <row r="332" spans="1:20" x14ac:dyDescent="0.25">
      <c r="A332" s="266"/>
      <c r="B332" s="258"/>
      <c r="C332" s="258"/>
      <c r="D332" s="258"/>
      <c r="E332" s="258"/>
      <c r="F332" s="258"/>
      <c r="G332" s="258"/>
      <c r="H332" s="258"/>
      <c r="I332" s="258"/>
      <c r="J332" s="250" t="s">
        <v>88</v>
      </c>
      <c r="K332" s="251" t="s">
        <v>89</v>
      </c>
      <c r="L332" s="252" t="s">
        <v>90</v>
      </c>
      <c r="M332" s="252" t="s">
        <v>91</v>
      </c>
      <c r="N332" s="252" t="s">
        <v>92</v>
      </c>
      <c r="O332" s="253" t="s">
        <v>93</v>
      </c>
      <c r="P332" s="252" t="s">
        <v>94</v>
      </c>
      <c r="Q332" s="251" t="s">
        <v>95</v>
      </c>
      <c r="R332" s="268" t="s">
        <v>96</v>
      </c>
    </row>
    <row r="333" spans="1:20" x14ac:dyDescent="0.25">
      <c r="A333" s="266"/>
      <c r="B333" s="258"/>
      <c r="C333" s="258"/>
      <c r="D333" s="258"/>
      <c r="E333" s="258"/>
      <c r="F333" s="258"/>
      <c r="G333" s="258"/>
      <c r="H333" s="258"/>
      <c r="I333" s="258"/>
      <c r="J333" s="250"/>
      <c r="K333" s="251"/>
      <c r="L333" s="252"/>
      <c r="M333" s="252"/>
      <c r="N333" s="252"/>
      <c r="O333" s="254"/>
      <c r="P333" s="252"/>
      <c r="Q333" s="251"/>
      <c r="R333" s="268"/>
    </row>
    <row r="334" spans="1:20" ht="37.5" customHeight="1" x14ac:dyDescent="0.25">
      <c r="A334" s="79" t="s">
        <v>190</v>
      </c>
      <c r="B334" s="256" t="s">
        <v>312</v>
      </c>
      <c r="C334" s="256"/>
      <c r="D334" s="256"/>
      <c r="E334" s="256"/>
      <c r="F334" s="256"/>
      <c r="G334" s="256"/>
      <c r="H334" s="256"/>
      <c r="I334" s="256"/>
      <c r="J334" s="30" t="s">
        <v>100</v>
      </c>
      <c r="K334" s="141"/>
      <c r="L334" s="30"/>
      <c r="M334" s="30"/>
      <c r="N334" s="30"/>
      <c r="O334" s="30"/>
      <c r="P334" s="30"/>
      <c r="Q334" s="141">
        <f>SUM(Q335:Q335)</f>
        <v>1062.18</v>
      </c>
      <c r="R334" s="80"/>
    </row>
    <row r="335" spans="1:20" x14ac:dyDescent="0.25">
      <c r="A335" s="81"/>
      <c r="B335" s="21" t="s">
        <v>97</v>
      </c>
      <c r="C335" s="21">
        <v>0</v>
      </c>
      <c r="D335" s="21" t="s">
        <v>98</v>
      </c>
      <c r="E335" s="21">
        <v>0</v>
      </c>
      <c r="F335" s="21" t="s">
        <v>99</v>
      </c>
      <c r="G335" s="21">
        <v>8</v>
      </c>
      <c r="H335" s="21" t="s">
        <v>98</v>
      </c>
      <c r="I335" s="21">
        <v>11.32</v>
      </c>
      <c r="J335" s="21"/>
      <c r="K335" s="153">
        <f>(G335*20)+I335</f>
        <v>171.32</v>
      </c>
      <c r="L335" s="21">
        <v>6.2</v>
      </c>
      <c r="M335" s="20"/>
      <c r="N335" s="20"/>
      <c r="O335" s="20"/>
      <c r="P335" s="21"/>
      <c r="Q335" s="142">
        <f>ROUND(L335*K335,2)</f>
        <v>1062.18</v>
      </c>
      <c r="R335" s="82"/>
      <c r="S335" s="139">
        <f>K335*L335</f>
        <v>1062.184</v>
      </c>
      <c r="T335" s="130">
        <f>Q334-S335</f>
        <v>-3.9999999999054126E-3</v>
      </c>
    </row>
    <row r="336" spans="1:20" x14ac:dyDescent="0.25">
      <c r="A336" s="83"/>
      <c r="B336" s="21"/>
      <c r="C336" s="21"/>
      <c r="D336" s="21"/>
      <c r="E336" s="21"/>
      <c r="F336" s="21"/>
      <c r="G336" s="21"/>
      <c r="H336" s="21"/>
      <c r="I336" s="21"/>
      <c r="J336" s="21"/>
      <c r="K336" s="153"/>
      <c r="L336" s="21"/>
      <c r="M336" s="20"/>
      <c r="N336" s="20"/>
      <c r="O336" s="20"/>
      <c r="P336" s="20"/>
      <c r="Q336" s="143"/>
      <c r="R336" s="97"/>
    </row>
    <row r="337" spans="1:20" ht="51.75" customHeight="1" x14ac:dyDescent="0.25">
      <c r="A337" s="79" t="s">
        <v>191</v>
      </c>
      <c r="B337" s="256" t="s">
        <v>301</v>
      </c>
      <c r="C337" s="256"/>
      <c r="D337" s="256"/>
      <c r="E337" s="256"/>
      <c r="F337" s="256"/>
      <c r="G337" s="256"/>
      <c r="H337" s="256"/>
      <c r="I337" s="256"/>
      <c r="J337" s="30" t="s">
        <v>18</v>
      </c>
      <c r="K337" s="141"/>
      <c r="L337" s="30"/>
      <c r="M337" s="30"/>
      <c r="N337" s="30"/>
      <c r="O337" s="30"/>
      <c r="P337" s="30"/>
      <c r="Q337" s="141">
        <f>SUM(Q338:Q338)</f>
        <v>342.64</v>
      </c>
      <c r="R337" s="80"/>
    </row>
    <row r="338" spans="1:20" x14ac:dyDescent="0.25">
      <c r="A338" s="83"/>
      <c r="B338" s="21" t="s">
        <v>97</v>
      </c>
      <c r="C338" s="21">
        <v>0</v>
      </c>
      <c r="D338" s="21" t="s">
        <v>98</v>
      </c>
      <c r="E338" s="21">
        <v>0</v>
      </c>
      <c r="F338" s="21" t="s">
        <v>99</v>
      </c>
      <c r="G338" s="21">
        <v>8</v>
      </c>
      <c r="H338" s="21" t="s">
        <v>98</v>
      </c>
      <c r="I338" s="21">
        <v>11.32</v>
      </c>
      <c r="J338" s="21"/>
      <c r="K338" s="153">
        <f>(G338*20)+I338</f>
        <v>171.32</v>
      </c>
      <c r="L338" s="21"/>
      <c r="M338" s="20"/>
      <c r="N338" s="20">
        <v>2</v>
      </c>
      <c r="O338" s="20"/>
      <c r="P338" s="21"/>
      <c r="Q338" s="142">
        <f>ROUND(K338*N338,2)</f>
        <v>342.64</v>
      </c>
      <c r="R338" s="82"/>
      <c r="S338">
        <f>K338*N338</f>
        <v>342.64</v>
      </c>
      <c r="T338" s="130">
        <f>Q337-S338</f>
        <v>0</v>
      </c>
    </row>
    <row r="339" spans="1:20" x14ac:dyDescent="0.25">
      <c r="A339" s="83"/>
      <c r="B339" s="27"/>
      <c r="C339" s="29"/>
      <c r="D339" s="29"/>
      <c r="E339" s="29"/>
      <c r="F339" s="29"/>
      <c r="G339" s="29"/>
      <c r="H339" s="29"/>
      <c r="I339" s="29"/>
      <c r="J339" s="29"/>
      <c r="K339" s="154"/>
      <c r="L339" s="29"/>
      <c r="M339" s="28"/>
      <c r="N339" s="28"/>
      <c r="O339" s="28"/>
      <c r="P339" s="28"/>
      <c r="Q339" s="144"/>
      <c r="R339" s="84"/>
    </row>
    <row r="340" spans="1:20" ht="96" customHeight="1" x14ac:dyDescent="0.25">
      <c r="A340" s="79" t="s">
        <v>192</v>
      </c>
      <c r="B340" s="256" t="s">
        <v>84</v>
      </c>
      <c r="C340" s="256"/>
      <c r="D340" s="256"/>
      <c r="E340" s="256"/>
      <c r="F340" s="256"/>
      <c r="G340" s="256"/>
      <c r="H340" s="256"/>
      <c r="I340" s="256"/>
      <c r="J340" s="30" t="s">
        <v>18</v>
      </c>
      <c r="K340" s="141"/>
      <c r="L340" s="30"/>
      <c r="M340" s="30"/>
      <c r="N340" s="30"/>
      <c r="O340" s="30"/>
      <c r="P340" s="30"/>
      <c r="Q340" s="141">
        <f>SUM(Q341:Q341)</f>
        <v>342.64</v>
      </c>
      <c r="R340" s="80"/>
    </row>
    <row r="341" spans="1:20" x14ac:dyDescent="0.25">
      <c r="A341" s="83"/>
      <c r="B341" s="21" t="s">
        <v>97</v>
      </c>
      <c r="C341" s="21">
        <v>0</v>
      </c>
      <c r="D341" s="21" t="s">
        <v>98</v>
      </c>
      <c r="E341" s="21">
        <v>0</v>
      </c>
      <c r="F341" s="21" t="s">
        <v>99</v>
      </c>
      <c r="G341" s="21">
        <v>8</v>
      </c>
      <c r="H341" s="21" t="s">
        <v>98</v>
      </c>
      <c r="I341" s="21">
        <v>11.32</v>
      </c>
      <c r="J341" s="21"/>
      <c r="K341" s="153">
        <f>(G341*20)+I341</f>
        <v>171.32</v>
      </c>
      <c r="L341" s="21"/>
      <c r="M341" s="20"/>
      <c r="N341" s="20">
        <v>2</v>
      </c>
      <c r="O341" s="20"/>
      <c r="P341" s="21"/>
      <c r="Q341" s="142">
        <f>ROUND(K341*N341,2)</f>
        <v>342.64</v>
      </c>
      <c r="R341" s="82"/>
      <c r="S341">
        <f>K341*N341</f>
        <v>342.64</v>
      </c>
      <c r="T341" s="130">
        <f>Q340-S341</f>
        <v>0</v>
      </c>
    </row>
    <row r="342" spans="1:20" x14ac:dyDescent="0.25">
      <c r="A342" s="83"/>
      <c r="B342" s="21"/>
      <c r="C342" s="21"/>
      <c r="D342" s="21"/>
      <c r="E342" s="21"/>
      <c r="F342" s="21"/>
      <c r="G342" s="21"/>
      <c r="H342" s="21"/>
      <c r="I342" s="21"/>
      <c r="J342" s="21"/>
      <c r="K342" s="153"/>
      <c r="L342" s="21"/>
      <c r="M342" s="20"/>
      <c r="N342" s="20"/>
      <c r="O342" s="20"/>
      <c r="P342" s="20"/>
      <c r="Q342" s="143"/>
      <c r="R342" s="97"/>
    </row>
    <row r="343" spans="1:20" ht="76.5" customHeight="1" x14ac:dyDescent="0.25">
      <c r="A343" s="79" t="s">
        <v>193</v>
      </c>
      <c r="B343" s="256" t="s">
        <v>17</v>
      </c>
      <c r="C343" s="256"/>
      <c r="D343" s="256"/>
      <c r="E343" s="256"/>
      <c r="F343" s="256"/>
      <c r="G343" s="256"/>
      <c r="H343" s="256"/>
      <c r="I343" s="256"/>
      <c r="J343" s="30" t="s">
        <v>100</v>
      </c>
      <c r="K343" s="141"/>
      <c r="L343" s="30"/>
      <c r="M343" s="30"/>
      <c r="N343" s="30"/>
      <c r="O343" s="30"/>
      <c r="P343" s="30"/>
      <c r="Q343" s="141">
        <f>SUM(Q344:Q344)</f>
        <v>942.26</v>
      </c>
      <c r="R343" s="80"/>
    </row>
    <row r="344" spans="1:20" x14ac:dyDescent="0.25">
      <c r="A344" s="83"/>
      <c r="B344" s="21" t="s">
        <v>97</v>
      </c>
      <c r="C344" s="21">
        <v>0</v>
      </c>
      <c r="D344" s="21" t="s">
        <v>98</v>
      </c>
      <c r="E344" s="21">
        <v>0</v>
      </c>
      <c r="F344" s="21" t="s">
        <v>99</v>
      </c>
      <c r="G344" s="21">
        <v>8</v>
      </c>
      <c r="H344" s="21" t="s">
        <v>98</v>
      </c>
      <c r="I344" s="21">
        <v>11.32</v>
      </c>
      <c r="J344" s="21"/>
      <c r="K344" s="153">
        <f>(G344*20)+I344</f>
        <v>171.32</v>
      </c>
      <c r="L344" s="21">
        <v>5.5</v>
      </c>
      <c r="M344" s="20"/>
      <c r="N344" s="20"/>
      <c r="O344" s="20"/>
      <c r="P344" s="21"/>
      <c r="Q344" s="142">
        <f>ROUND(K344*L344,2)</f>
        <v>942.26</v>
      </c>
      <c r="R344" s="82"/>
      <c r="S344" s="139">
        <f>K344*L344</f>
        <v>942.26</v>
      </c>
      <c r="T344" s="130">
        <f>Q343-S344</f>
        <v>0</v>
      </c>
    </row>
    <row r="345" spans="1:20" x14ac:dyDescent="0.25">
      <c r="A345" s="83"/>
      <c r="B345" s="20"/>
      <c r="C345" s="20"/>
      <c r="D345" s="20"/>
      <c r="E345" s="20"/>
      <c r="F345" s="20"/>
      <c r="G345" s="20"/>
      <c r="H345" s="20"/>
      <c r="I345" s="20"/>
      <c r="J345" s="20"/>
      <c r="K345" s="153"/>
      <c r="L345" s="21"/>
      <c r="M345" s="21"/>
      <c r="N345" s="20"/>
      <c r="O345" s="20"/>
      <c r="P345" s="20"/>
      <c r="Q345" s="142"/>
      <c r="R345" s="97"/>
    </row>
    <row r="346" spans="1:20" ht="48" customHeight="1" x14ac:dyDescent="0.25">
      <c r="A346" s="79" t="s">
        <v>194</v>
      </c>
      <c r="B346" s="260" t="s">
        <v>28</v>
      </c>
      <c r="C346" s="261"/>
      <c r="D346" s="261"/>
      <c r="E346" s="261"/>
      <c r="F346" s="261"/>
      <c r="G346" s="261"/>
      <c r="H346" s="261"/>
      <c r="I346" s="262"/>
      <c r="J346" s="30" t="s">
        <v>101</v>
      </c>
      <c r="K346" s="141"/>
      <c r="L346" s="30"/>
      <c r="M346" s="30"/>
      <c r="N346" s="30"/>
      <c r="O346" s="30"/>
      <c r="P346" s="30"/>
      <c r="Q346" s="141">
        <f>SUM(Q347:Q347)</f>
        <v>61.68</v>
      </c>
      <c r="R346" s="80"/>
    </row>
    <row r="347" spans="1:20" x14ac:dyDescent="0.25">
      <c r="A347" s="83"/>
      <c r="B347" s="21" t="s">
        <v>97</v>
      </c>
      <c r="C347" s="21">
        <v>0</v>
      </c>
      <c r="D347" s="21" t="s">
        <v>98</v>
      </c>
      <c r="E347" s="21">
        <v>0</v>
      </c>
      <c r="F347" s="21" t="s">
        <v>99</v>
      </c>
      <c r="G347" s="21">
        <v>8</v>
      </c>
      <c r="H347" s="21" t="s">
        <v>98</v>
      </c>
      <c r="I347" s="21">
        <v>11.32</v>
      </c>
      <c r="J347" s="21"/>
      <c r="K347" s="153">
        <f>(G347*20)+I347</f>
        <v>171.32</v>
      </c>
      <c r="L347" s="21">
        <v>1.2</v>
      </c>
      <c r="M347" s="21">
        <v>0.15</v>
      </c>
      <c r="N347" s="21">
        <v>2</v>
      </c>
      <c r="O347" s="20"/>
      <c r="P347" s="20"/>
      <c r="Q347" s="142">
        <f>ROUND(L347*K347*M347*N347,2)</f>
        <v>61.68</v>
      </c>
      <c r="R347" s="97"/>
      <c r="S347" s="139">
        <f>K347*L347*M347*N347</f>
        <v>61.67519999999999</v>
      </c>
      <c r="T347" s="130">
        <f>Q346-S347</f>
        <v>4.8000000000101295E-3</v>
      </c>
    </row>
    <row r="348" spans="1:20" x14ac:dyDescent="0.25">
      <c r="A348" s="85"/>
      <c r="B348" s="21"/>
      <c r="C348" s="21"/>
      <c r="D348" s="21"/>
      <c r="E348" s="21"/>
      <c r="F348" s="21"/>
      <c r="G348" s="21"/>
      <c r="H348" s="21"/>
      <c r="I348" s="21"/>
      <c r="J348" s="21"/>
      <c r="K348" s="153"/>
      <c r="L348" s="21"/>
      <c r="M348" s="20"/>
      <c r="N348" s="20"/>
      <c r="O348" s="20"/>
      <c r="P348" s="21"/>
      <c r="Q348" s="142"/>
      <c r="R348" s="84"/>
    </row>
    <row r="349" spans="1:20" ht="76.5" customHeight="1" x14ac:dyDescent="0.25">
      <c r="A349" s="79" t="s">
        <v>195</v>
      </c>
      <c r="B349" s="260" t="s">
        <v>22</v>
      </c>
      <c r="C349" s="261"/>
      <c r="D349" s="261"/>
      <c r="E349" s="261"/>
      <c r="F349" s="261"/>
      <c r="G349" s="261"/>
      <c r="H349" s="261"/>
      <c r="I349" s="262"/>
      <c r="J349" s="30" t="s">
        <v>101</v>
      </c>
      <c r="K349" s="141"/>
      <c r="L349" s="30"/>
      <c r="M349" s="30"/>
      <c r="N349" s="30"/>
      <c r="O349" s="30"/>
      <c r="P349" s="30"/>
      <c r="Q349" s="141">
        <f>SUM(Q350:Q350)</f>
        <v>20.56</v>
      </c>
      <c r="R349" s="80"/>
    </row>
    <row r="350" spans="1:20" x14ac:dyDescent="0.25">
      <c r="A350" s="83"/>
      <c r="B350" s="21" t="s">
        <v>97</v>
      </c>
      <c r="C350" s="21">
        <v>0</v>
      </c>
      <c r="D350" s="21" t="s">
        <v>98</v>
      </c>
      <c r="E350" s="21">
        <v>0</v>
      </c>
      <c r="F350" s="21" t="s">
        <v>99</v>
      </c>
      <c r="G350" s="21">
        <v>8</v>
      </c>
      <c r="H350" s="21" t="s">
        <v>98</v>
      </c>
      <c r="I350" s="21">
        <v>11.32</v>
      </c>
      <c r="J350" s="21"/>
      <c r="K350" s="153">
        <f>(G350*20)+I350</f>
        <v>171.32</v>
      </c>
      <c r="L350" s="21">
        <v>1.2</v>
      </c>
      <c r="M350" s="21">
        <v>0.05</v>
      </c>
      <c r="N350" s="21">
        <v>2</v>
      </c>
      <c r="O350" s="20"/>
      <c r="P350" s="20"/>
      <c r="Q350" s="142">
        <f>ROUND(L350*K350*M350*N350,2)</f>
        <v>20.56</v>
      </c>
      <c r="R350" s="97"/>
      <c r="S350" s="139">
        <f>K350*L350*M350*N350</f>
        <v>20.558399999999999</v>
      </c>
      <c r="T350" s="130">
        <f>Q349-S350</f>
        <v>1.5999999999998238E-3</v>
      </c>
    </row>
    <row r="351" spans="1:20" ht="15.75" thickBot="1" x14ac:dyDescent="0.3">
      <c r="A351" s="86"/>
      <c r="B351" s="87"/>
      <c r="C351" s="87"/>
      <c r="D351" s="87"/>
      <c r="E351" s="87"/>
      <c r="F351" s="87"/>
      <c r="G351" s="87"/>
      <c r="H351" s="87"/>
      <c r="I351" s="87"/>
      <c r="J351" s="87"/>
      <c r="K351" s="145"/>
      <c r="L351" s="87"/>
      <c r="M351" s="88"/>
      <c r="N351" s="87"/>
      <c r="O351" s="87"/>
      <c r="P351" s="87"/>
      <c r="Q351" s="145"/>
      <c r="R351" s="89"/>
    </row>
    <row r="352" spans="1:20" ht="47.25" customHeight="1" x14ac:dyDescent="0.25">
      <c r="A352" s="16" t="s">
        <v>217</v>
      </c>
      <c r="B352" s="256" t="s">
        <v>274</v>
      </c>
      <c r="C352" s="256"/>
      <c r="D352" s="256"/>
      <c r="E352" s="256"/>
      <c r="F352" s="256"/>
      <c r="G352" s="256"/>
      <c r="H352" s="256"/>
      <c r="I352" s="256"/>
      <c r="J352" s="30" t="s">
        <v>100</v>
      </c>
      <c r="K352" s="141"/>
      <c r="L352" s="30"/>
      <c r="M352" s="30"/>
      <c r="N352" s="30"/>
      <c r="O352" s="30"/>
      <c r="P352" s="30"/>
      <c r="Q352" s="141">
        <f>SUM(Q353)</f>
        <v>171.32</v>
      </c>
      <c r="R352" s="30"/>
    </row>
    <row r="353" spans="1:20" x14ac:dyDescent="0.25">
      <c r="A353" s="19"/>
      <c r="B353" s="21" t="s">
        <v>97</v>
      </c>
      <c r="C353" s="21">
        <v>0</v>
      </c>
      <c r="D353" s="21" t="s">
        <v>98</v>
      </c>
      <c r="E353" s="21">
        <v>0</v>
      </c>
      <c r="F353" s="21" t="s">
        <v>99</v>
      </c>
      <c r="G353" s="21">
        <v>8</v>
      </c>
      <c r="H353" s="21" t="s">
        <v>98</v>
      </c>
      <c r="I353" s="21">
        <v>11.32</v>
      </c>
      <c r="J353" s="20"/>
      <c r="K353" s="153">
        <f>(G353*20)+I353</f>
        <v>171.32</v>
      </c>
      <c r="L353" s="198"/>
      <c r="M353" s="199">
        <v>0.5</v>
      </c>
      <c r="N353" s="199">
        <v>2</v>
      </c>
      <c r="O353" s="198"/>
      <c r="P353" s="198"/>
      <c r="Q353" s="142">
        <f>ROUND(K353*M353*N353,2)</f>
        <v>171.32</v>
      </c>
      <c r="R353" s="26"/>
    </row>
    <row r="354" spans="1:20" x14ac:dyDescent="0.25">
      <c r="A354" s="19"/>
      <c r="B354" s="20"/>
      <c r="C354" s="20"/>
      <c r="D354" s="20"/>
      <c r="E354" s="20"/>
      <c r="F354" s="20"/>
      <c r="G354" s="20"/>
      <c r="H354" s="20"/>
      <c r="I354" s="20"/>
      <c r="J354" s="20"/>
      <c r="K354" s="142"/>
      <c r="L354" s="20"/>
      <c r="M354" s="25"/>
      <c r="N354" s="20"/>
      <c r="O354" s="20"/>
      <c r="P354" s="20"/>
      <c r="Q354" s="142"/>
      <c r="R354" s="26"/>
    </row>
    <row r="355" spans="1:20" ht="18.75" x14ac:dyDescent="0.3">
      <c r="A355" s="270" t="s">
        <v>85</v>
      </c>
      <c r="B355" s="271"/>
      <c r="C355" s="271"/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2"/>
    </row>
    <row r="356" spans="1:20" x14ac:dyDescent="0.25">
      <c r="A356" s="78">
        <v>15</v>
      </c>
      <c r="B356" s="257" t="s">
        <v>176</v>
      </c>
      <c r="C356" s="257"/>
      <c r="D356" s="257"/>
      <c r="E356" s="257"/>
      <c r="F356" s="257"/>
      <c r="G356" s="257"/>
      <c r="H356" s="257"/>
      <c r="I356" s="257"/>
      <c r="J356" s="257"/>
      <c r="K356" s="257"/>
      <c r="L356" s="257"/>
      <c r="M356" s="257"/>
      <c r="N356" s="257"/>
      <c r="O356" s="257"/>
      <c r="P356" s="257"/>
      <c r="Q356" s="257"/>
      <c r="R356" s="269"/>
    </row>
    <row r="357" spans="1:20" x14ac:dyDescent="0.25">
      <c r="A357" s="266" t="s">
        <v>86</v>
      </c>
      <c r="B357" s="258"/>
      <c r="C357" s="258"/>
      <c r="D357" s="258"/>
      <c r="E357" s="258"/>
      <c r="F357" s="258"/>
      <c r="G357" s="258"/>
      <c r="H357" s="258"/>
      <c r="I357" s="258"/>
      <c r="J357" s="258" t="s">
        <v>87</v>
      </c>
      <c r="K357" s="258"/>
      <c r="L357" s="258"/>
      <c r="M357" s="258"/>
      <c r="N357" s="258"/>
      <c r="O357" s="258"/>
      <c r="P357" s="258"/>
      <c r="Q357" s="258"/>
      <c r="R357" s="267"/>
    </row>
    <row r="358" spans="1:20" x14ac:dyDescent="0.25">
      <c r="A358" s="266"/>
      <c r="B358" s="258"/>
      <c r="C358" s="258"/>
      <c r="D358" s="258"/>
      <c r="E358" s="258"/>
      <c r="F358" s="258"/>
      <c r="G358" s="258"/>
      <c r="H358" s="258"/>
      <c r="I358" s="258"/>
      <c r="J358" s="258"/>
      <c r="K358" s="258"/>
      <c r="L358" s="258"/>
      <c r="M358" s="258"/>
      <c r="N358" s="258"/>
      <c r="O358" s="258"/>
      <c r="P358" s="258"/>
      <c r="Q358" s="258"/>
      <c r="R358" s="267"/>
    </row>
    <row r="359" spans="1:20" x14ac:dyDescent="0.25">
      <c r="A359" s="266"/>
      <c r="B359" s="258"/>
      <c r="C359" s="258"/>
      <c r="D359" s="258"/>
      <c r="E359" s="258"/>
      <c r="F359" s="258"/>
      <c r="G359" s="258"/>
      <c r="H359" s="258"/>
      <c r="I359" s="258"/>
      <c r="J359" s="250" t="s">
        <v>88</v>
      </c>
      <c r="K359" s="251" t="s">
        <v>89</v>
      </c>
      <c r="L359" s="252" t="s">
        <v>90</v>
      </c>
      <c r="M359" s="252" t="s">
        <v>91</v>
      </c>
      <c r="N359" s="252" t="s">
        <v>92</v>
      </c>
      <c r="O359" s="253" t="s">
        <v>93</v>
      </c>
      <c r="P359" s="252" t="s">
        <v>94</v>
      </c>
      <c r="Q359" s="251" t="s">
        <v>95</v>
      </c>
      <c r="R359" s="268" t="s">
        <v>96</v>
      </c>
    </row>
    <row r="360" spans="1:20" x14ac:dyDescent="0.25">
      <c r="A360" s="266"/>
      <c r="B360" s="258"/>
      <c r="C360" s="258"/>
      <c r="D360" s="258"/>
      <c r="E360" s="258"/>
      <c r="F360" s="258"/>
      <c r="G360" s="258"/>
      <c r="H360" s="258"/>
      <c r="I360" s="258"/>
      <c r="J360" s="250"/>
      <c r="K360" s="251"/>
      <c r="L360" s="252"/>
      <c r="M360" s="252"/>
      <c r="N360" s="252"/>
      <c r="O360" s="254"/>
      <c r="P360" s="252"/>
      <c r="Q360" s="251"/>
      <c r="R360" s="268"/>
    </row>
    <row r="361" spans="1:20" ht="42" customHeight="1" x14ac:dyDescent="0.25">
      <c r="A361" s="79" t="s">
        <v>196</v>
      </c>
      <c r="B361" s="256" t="s">
        <v>312</v>
      </c>
      <c r="C361" s="256"/>
      <c r="D361" s="256"/>
      <c r="E361" s="256"/>
      <c r="F361" s="256"/>
      <c r="G361" s="256"/>
      <c r="H361" s="256"/>
      <c r="I361" s="256"/>
      <c r="J361" s="30" t="s">
        <v>100</v>
      </c>
      <c r="K361" s="141"/>
      <c r="L361" s="30"/>
      <c r="M361" s="30"/>
      <c r="N361" s="30"/>
      <c r="O361" s="30"/>
      <c r="P361" s="30"/>
      <c r="Q361" s="141">
        <f>SUM(Q362:Q362)</f>
        <v>886.72</v>
      </c>
      <c r="R361" s="80"/>
    </row>
    <row r="362" spans="1:20" x14ac:dyDescent="0.25">
      <c r="A362" s="81"/>
      <c r="B362" s="21" t="s">
        <v>97</v>
      </c>
      <c r="C362" s="21">
        <v>0</v>
      </c>
      <c r="D362" s="21" t="s">
        <v>98</v>
      </c>
      <c r="E362" s="21">
        <v>0</v>
      </c>
      <c r="F362" s="21" t="s">
        <v>99</v>
      </c>
      <c r="G362" s="21">
        <v>7</v>
      </c>
      <c r="H362" s="21" t="s">
        <v>98</v>
      </c>
      <c r="I362" s="21">
        <v>3.02</v>
      </c>
      <c r="J362" s="21"/>
      <c r="K362" s="153">
        <f>(G362*20)+I362</f>
        <v>143.02000000000001</v>
      </c>
      <c r="L362" s="21">
        <v>6.2</v>
      </c>
      <c r="M362" s="20"/>
      <c r="N362" s="20"/>
      <c r="O362" s="20"/>
      <c r="P362" s="21"/>
      <c r="Q362" s="142">
        <f>ROUND(L362*K362,2)</f>
        <v>886.72</v>
      </c>
      <c r="R362" s="82"/>
      <c r="S362" s="139">
        <f>K362*L362</f>
        <v>886.72400000000005</v>
      </c>
      <c r="T362" s="130">
        <f>Q361-S362</f>
        <v>-4.0000000000190994E-3</v>
      </c>
    </row>
    <row r="363" spans="1:20" x14ac:dyDescent="0.25">
      <c r="A363" s="83"/>
      <c r="B363" s="21"/>
      <c r="C363" s="21"/>
      <c r="D363" s="21"/>
      <c r="E363" s="21"/>
      <c r="F363" s="21"/>
      <c r="G363" s="21"/>
      <c r="H363" s="21"/>
      <c r="I363" s="21"/>
      <c r="J363" s="21"/>
      <c r="K363" s="153"/>
      <c r="L363" s="21"/>
      <c r="M363" s="20"/>
      <c r="N363" s="20"/>
      <c r="O363" s="20"/>
      <c r="P363" s="20"/>
      <c r="Q363" s="143"/>
      <c r="R363" s="97"/>
    </row>
    <row r="364" spans="1:20" ht="66" customHeight="1" x14ac:dyDescent="0.25">
      <c r="A364" s="79" t="s">
        <v>197</v>
      </c>
      <c r="B364" s="256" t="s">
        <v>301</v>
      </c>
      <c r="C364" s="256"/>
      <c r="D364" s="256"/>
      <c r="E364" s="256"/>
      <c r="F364" s="256"/>
      <c r="G364" s="256"/>
      <c r="H364" s="256"/>
      <c r="I364" s="256"/>
      <c r="J364" s="30" t="s">
        <v>18</v>
      </c>
      <c r="K364" s="141"/>
      <c r="L364" s="30"/>
      <c r="M364" s="30"/>
      <c r="N364" s="30"/>
      <c r="O364" s="30"/>
      <c r="P364" s="30"/>
      <c r="Q364" s="141">
        <f>SUM(Q365:Q365)</f>
        <v>286.04000000000002</v>
      </c>
      <c r="R364" s="80"/>
    </row>
    <row r="365" spans="1:20" x14ac:dyDescent="0.25">
      <c r="A365" s="83"/>
      <c r="B365" s="21" t="s">
        <v>97</v>
      </c>
      <c r="C365" s="21">
        <v>0</v>
      </c>
      <c r="D365" s="21" t="s">
        <v>98</v>
      </c>
      <c r="E365" s="21">
        <v>0</v>
      </c>
      <c r="F365" s="21" t="s">
        <v>99</v>
      </c>
      <c r="G365" s="21">
        <v>7</v>
      </c>
      <c r="H365" s="21" t="s">
        <v>98</v>
      </c>
      <c r="I365" s="21">
        <v>3.02</v>
      </c>
      <c r="J365" s="21"/>
      <c r="K365" s="153">
        <f>(G365*20)+I365</f>
        <v>143.02000000000001</v>
      </c>
      <c r="L365" s="21"/>
      <c r="M365" s="20"/>
      <c r="N365" s="20">
        <v>2</v>
      </c>
      <c r="O365" s="20"/>
      <c r="P365" s="20"/>
      <c r="Q365" s="142">
        <f>ROUND(K365*N365,2)</f>
        <v>286.04000000000002</v>
      </c>
      <c r="R365" s="97"/>
      <c r="S365">
        <f>K365*N365</f>
        <v>286.04000000000002</v>
      </c>
      <c r="T365" s="130">
        <f>Q364-S365</f>
        <v>0</v>
      </c>
    </row>
    <row r="366" spans="1:20" x14ac:dyDescent="0.25">
      <c r="A366" s="83"/>
      <c r="B366" s="27"/>
      <c r="C366" s="29"/>
      <c r="D366" s="29"/>
      <c r="E366" s="29"/>
      <c r="F366" s="29"/>
      <c r="G366" s="29"/>
      <c r="H366" s="29"/>
      <c r="I366" s="29"/>
      <c r="J366" s="29"/>
      <c r="K366" s="154"/>
      <c r="L366" s="29"/>
      <c r="M366" s="28"/>
      <c r="N366" s="28"/>
      <c r="O366" s="28"/>
      <c r="P366" s="28"/>
      <c r="Q366" s="144"/>
      <c r="R366" s="84"/>
    </row>
    <row r="367" spans="1:20" ht="88.5" customHeight="1" x14ac:dyDescent="0.25">
      <c r="A367" s="79" t="s">
        <v>198</v>
      </c>
      <c r="B367" s="256" t="s">
        <v>84</v>
      </c>
      <c r="C367" s="256"/>
      <c r="D367" s="256"/>
      <c r="E367" s="256"/>
      <c r="F367" s="256"/>
      <c r="G367" s="256"/>
      <c r="H367" s="256"/>
      <c r="I367" s="256"/>
      <c r="J367" s="30" t="s">
        <v>18</v>
      </c>
      <c r="K367" s="141"/>
      <c r="L367" s="30"/>
      <c r="M367" s="30"/>
      <c r="N367" s="30"/>
      <c r="O367" s="30"/>
      <c r="P367" s="30"/>
      <c r="Q367" s="141">
        <f>SUM(Q368:Q368)</f>
        <v>286.04000000000002</v>
      </c>
      <c r="R367" s="80"/>
    </row>
    <row r="368" spans="1:20" x14ac:dyDescent="0.25">
      <c r="A368" s="83"/>
      <c r="B368" s="21" t="s">
        <v>97</v>
      </c>
      <c r="C368" s="21">
        <v>0</v>
      </c>
      <c r="D368" s="21" t="s">
        <v>98</v>
      </c>
      <c r="E368" s="21">
        <v>0</v>
      </c>
      <c r="F368" s="21" t="s">
        <v>99</v>
      </c>
      <c r="G368" s="21">
        <v>7</v>
      </c>
      <c r="H368" s="21" t="s">
        <v>98</v>
      </c>
      <c r="I368" s="21">
        <v>3.02</v>
      </c>
      <c r="J368" s="21"/>
      <c r="K368" s="153">
        <f>(G368*20)+I368</f>
        <v>143.02000000000001</v>
      </c>
      <c r="L368" s="21"/>
      <c r="M368" s="20"/>
      <c r="N368" s="20">
        <v>2</v>
      </c>
      <c r="O368" s="20"/>
      <c r="P368" s="20"/>
      <c r="Q368" s="142">
        <f>ROUND(K368*N368,2)</f>
        <v>286.04000000000002</v>
      </c>
      <c r="R368" s="97"/>
      <c r="S368">
        <f>K368*N368</f>
        <v>286.04000000000002</v>
      </c>
      <c r="T368" s="130">
        <f>Q367-S368</f>
        <v>0</v>
      </c>
    </row>
    <row r="369" spans="1:20" x14ac:dyDescent="0.25">
      <c r="A369" s="83"/>
      <c r="B369" s="21"/>
      <c r="C369" s="21"/>
      <c r="D369" s="21"/>
      <c r="E369" s="21"/>
      <c r="F369" s="21"/>
      <c r="G369" s="21"/>
      <c r="H369" s="21"/>
      <c r="I369" s="21"/>
      <c r="J369" s="21"/>
      <c r="K369" s="153"/>
      <c r="L369" s="21"/>
      <c r="M369" s="20"/>
      <c r="N369" s="20"/>
      <c r="O369" s="20"/>
      <c r="P369" s="20"/>
      <c r="Q369" s="143"/>
      <c r="R369" s="97"/>
    </row>
    <row r="370" spans="1:20" ht="66" customHeight="1" x14ac:dyDescent="0.25">
      <c r="A370" s="79" t="s">
        <v>199</v>
      </c>
      <c r="B370" s="256" t="s">
        <v>17</v>
      </c>
      <c r="C370" s="256"/>
      <c r="D370" s="256"/>
      <c r="E370" s="256"/>
      <c r="F370" s="256"/>
      <c r="G370" s="256"/>
      <c r="H370" s="256"/>
      <c r="I370" s="256"/>
      <c r="J370" s="30" t="s">
        <v>100</v>
      </c>
      <c r="K370" s="141"/>
      <c r="L370" s="30"/>
      <c r="M370" s="30"/>
      <c r="N370" s="30"/>
      <c r="O370" s="30"/>
      <c r="P370" s="30"/>
      <c r="Q370" s="141">
        <f>SUM(Q371:Q371)</f>
        <v>786.61</v>
      </c>
      <c r="R370" s="80"/>
    </row>
    <row r="371" spans="1:20" x14ac:dyDescent="0.25">
      <c r="A371" s="83"/>
      <c r="B371" s="21" t="s">
        <v>97</v>
      </c>
      <c r="C371" s="21">
        <v>0</v>
      </c>
      <c r="D371" s="21" t="s">
        <v>98</v>
      </c>
      <c r="E371" s="21">
        <v>0</v>
      </c>
      <c r="F371" s="21" t="s">
        <v>99</v>
      </c>
      <c r="G371" s="21">
        <v>7</v>
      </c>
      <c r="H371" s="21" t="s">
        <v>98</v>
      </c>
      <c r="I371" s="21">
        <v>3.02</v>
      </c>
      <c r="J371" s="21"/>
      <c r="K371" s="153">
        <f>(G371*20)+I371</f>
        <v>143.02000000000001</v>
      </c>
      <c r="L371" s="21">
        <v>5.5</v>
      </c>
      <c r="M371" s="20"/>
      <c r="N371" s="20"/>
      <c r="O371" s="20"/>
      <c r="P371" s="21"/>
      <c r="Q371" s="142">
        <f>ROUND(L371*K371,2)</f>
        <v>786.61</v>
      </c>
      <c r="R371" s="82"/>
      <c r="S371" s="139">
        <f>K371*L371</f>
        <v>786.61</v>
      </c>
      <c r="T371" s="130">
        <f>Q370-S371</f>
        <v>0</v>
      </c>
    </row>
    <row r="372" spans="1:20" x14ac:dyDescent="0.25">
      <c r="A372" s="83"/>
      <c r="B372" s="20"/>
      <c r="C372" s="20"/>
      <c r="D372" s="20"/>
      <c r="E372" s="20"/>
      <c r="F372" s="20"/>
      <c r="G372" s="20"/>
      <c r="H372" s="20"/>
      <c r="I372" s="20"/>
      <c r="J372" s="20"/>
      <c r="K372" s="153"/>
      <c r="L372" s="21"/>
      <c r="M372" s="21"/>
      <c r="N372" s="20"/>
      <c r="O372" s="20"/>
      <c r="P372" s="20"/>
      <c r="Q372" s="142"/>
      <c r="R372" s="97"/>
    </row>
    <row r="373" spans="1:20" ht="66" customHeight="1" x14ac:dyDescent="0.25">
      <c r="A373" s="79" t="s">
        <v>200</v>
      </c>
      <c r="B373" s="260" t="s">
        <v>28</v>
      </c>
      <c r="C373" s="261"/>
      <c r="D373" s="261"/>
      <c r="E373" s="261"/>
      <c r="F373" s="261"/>
      <c r="G373" s="261"/>
      <c r="H373" s="261"/>
      <c r="I373" s="262"/>
      <c r="J373" s="30" t="s">
        <v>101</v>
      </c>
      <c r="K373" s="141"/>
      <c r="L373" s="30"/>
      <c r="M373" s="30"/>
      <c r="N373" s="30"/>
      <c r="O373" s="30"/>
      <c r="P373" s="30"/>
      <c r="Q373" s="141">
        <f>SUM(Q374:Q374)</f>
        <v>51.49</v>
      </c>
      <c r="R373" s="80"/>
    </row>
    <row r="374" spans="1:20" x14ac:dyDescent="0.25">
      <c r="A374" s="83"/>
      <c r="B374" s="21" t="s">
        <v>97</v>
      </c>
      <c r="C374" s="21">
        <v>0</v>
      </c>
      <c r="D374" s="21" t="s">
        <v>98</v>
      </c>
      <c r="E374" s="21">
        <v>0</v>
      </c>
      <c r="F374" s="21" t="s">
        <v>99</v>
      </c>
      <c r="G374" s="21">
        <v>7</v>
      </c>
      <c r="H374" s="21" t="s">
        <v>98</v>
      </c>
      <c r="I374" s="21">
        <v>3.02</v>
      </c>
      <c r="J374" s="21"/>
      <c r="K374" s="153">
        <f>(G374*20)+I374</f>
        <v>143.02000000000001</v>
      </c>
      <c r="L374" s="21">
        <v>1.2</v>
      </c>
      <c r="M374" s="20">
        <v>0.15</v>
      </c>
      <c r="N374" s="20">
        <v>2</v>
      </c>
      <c r="O374" s="20"/>
      <c r="P374" s="20"/>
      <c r="Q374" s="142">
        <f>ROUND(L374*K374*M374*N374,2)</f>
        <v>51.49</v>
      </c>
      <c r="R374" s="97"/>
      <c r="S374" s="139">
        <f>K374*L374*M374*N374</f>
        <v>51.487199999999994</v>
      </c>
      <c r="T374" s="130">
        <f>Q373-S374</f>
        <v>2.8000000000076852E-3</v>
      </c>
    </row>
    <row r="375" spans="1:20" x14ac:dyDescent="0.25">
      <c r="A375" s="85"/>
      <c r="B375" s="21"/>
      <c r="C375" s="21"/>
      <c r="D375" s="21"/>
      <c r="E375" s="21"/>
      <c r="F375" s="21"/>
      <c r="G375" s="21"/>
      <c r="H375" s="21"/>
      <c r="I375" s="21"/>
      <c r="J375" s="21"/>
      <c r="K375" s="153"/>
      <c r="L375" s="21"/>
      <c r="M375" s="20"/>
      <c r="N375" s="20"/>
      <c r="O375" s="20"/>
      <c r="P375" s="21"/>
      <c r="Q375" s="142"/>
      <c r="R375" s="84"/>
    </row>
    <row r="376" spans="1:20" ht="66" customHeight="1" x14ac:dyDescent="0.25">
      <c r="A376" s="79" t="s">
        <v>201</v>
      </c>
      <c r="B376" s="260" t="s">
        <v>22</v>
      </c>
      <c r="C376" s="261"/>
      <c r="D376" s="261"/>
      <c r="E376" s="261"/>
      <c r="F376" s="261"/>
      <c r="G376" s="261"/>
      <c r="H376" s="261"/>
      <c r="I376" s="262"/>
      <c r="J376" s="30" t="s">
        <v>101</v>
      </c>
      <c r="K376" s="141"/>
      <c r="L376" s="30"/>
      <c r="M376" s="30"/>
      <c r="N376" s="30"/>
      <c r="O376" s="30"/>
      <c r="P376" s="30"/>
      <c r="Q376" s="141">
        <f>SUM(Q377:Q377)</f>
        <v>17.16</v>
      </c>
      <c r="R376" s="80"/>
    </row>
    <row r="377" spans="1:20" x14ac:dyDescent="0.25">
      <c r="A377" s="83"/>
      <c r="B377" s="21" t="s">
        <v>97</v>
      </c>
      <c r="C377" s="21">
        <v>0</v>
      </c>
      <c r="D377" s="21" t="s">
        <v>98</v>
      </c>
      <c r="E377" s="21">
        <v>0</v>
      </c>
      <c r="F377" s="21" t="s">
        <v>99</v>
      </c>
      <c r="G377" s="21">
        <v>7</v>
      </c>
      <c r="H377" s="21" t="s">
        <v>98</v>
      </c>
      <c r="I377" s="21">
        <v>3.02</v>
      </c>
      <c r="J377" s="21"/>
      <c r="K377" s="153">
        <f>(G377*20)+I377</f>
        <v>143.02000000000001</v>
      </c>
      <c r="L377" s="21">
        <v>1.2</v>
      </c>
      <c r="M377" s="20">
        <v>0.05</v>
      </c>
      <c r="N377" s="20">
        <v>2</v>
      </c>
      <c r="O377" s="20"/>
      <c r="P377" s="20"/>
      <c r="Q377" s="142">
        <f>ROUND(L377*K377*M377*N377,2)</f>
        <v>17.16</v>
      </c>
      <c r="R377" s="97"/>
      <c r="S377" s="139">
        <f>K377*L377*M377*N377</f>
        <v>17.162400000000002</v>
      </c>
      <c r="T377" s="130">
        <f>Q376-S377</f>
        <v>-2.400000000001512E-3</v>
      </c>
    </row>
    <row r="378" spans="1:20" x14ac:dyDescent="0.25">
      <c r="A378" s="196"/>
      <c r="B378" s="200"/>
      <c r="C378" s="200"/>
      <c r="D378" s="200"/>
      <c r="E378" s="200"/>
      <c r="F378" s="200"/>
      <c r="G378" s="200"/>
      <c r="H378" s="200"/>
      <c r="I378" s="200"/>
      <c r="J378" s="200"/>
      <c r="K378" s="201"/>
      <c r="L378" s="200"/>
      <c r="M378" s="182"/>
      <c r="N378" s="182"/>
      <c r="O378" s="182"/>
      <c r="P378" s="182"/>
      <c r="Q378" s="183"/>
      <c r="R378" s="202"/>
      <c r="S378" s="139"/>
      <c r="T378" s="130"/>
    </row>
    <row r="379" spans="1:20" ht="43.5" customHeight="1" x14ac:dyDescent="0.25">
      <c r="A379" s="16" t="s">
        <v>218</v>
      </c>
      <c r="B379" s="256" t="s">
        <v>274</v>
      </c>
      <c r="C379" s="256"/>
      <c r="D379" s="256"/>
      <c r="E379" s="256"/>
      <c r="F379" s="256"/>
      <c r="G379" s="256"/>
      <c r="H379" s="256"/>
      <c r="I379" s="256"/>
      <c r="J379" s="30" t="s">
        <v>100</v>
      </c>
      <c r="K379" s="141"/>
      <c r="L379" s="30"/>
      <c r="M379" s="30"/>
      <c r="N379" s="30"/>
      <c r="O379" s="30"/>
      <c r="P379" s="30"/>
      <c r="Q379" s="141">
        <f>SUM(Q380)</f>
        <v>143.02000000000001</v>
      </c>
      <c r="R379" s="30"/>
      <c r="S379" s="139"/>
      <c r="T379" s="130"/>
    </row>
    <row r="380" spans="1:20" x14ac:dyDescent="0.25">
      <c r="A380" s="196"/>
      <c r="B380" s="21" t="s">
        <v>97</v>
      </c>
      <c r="C380" s="21">
        <v>0</v>
      </c>
      <c r="D380" s="21" t="s">
        <v>98</v>
      </c>
      <c r="E380" s="21">
        <v>0</v>
      </c>
      <c r="F380" s="21" t="s">
        <v>99</v>
      </c>
      <c r="G380" s="21">
        <v>7</v>
      </c>
      <c r="H380" s="21" t="s">
        <v>98</v>
      </c>
      <c r="I380" s="21">
        <v>3.02</v>
      </c>
      <c r="J380" s="200"/>
      <c r="K380" s="153">
        <f>(G380*20)+I380</f>
        <v>143.02000000000001</v>
      </c>
      <c r="L380" s="198"/>
      <c r="M380" s="199">
        <v>0.5</v>
      </c>
      <c r="N380" s="199">
        <v>2</v>
      </c>
      <c r="O380" s="198"/>
      <c r="P380" s="198"/>
      <c r="Q380" s="142">
        <f>ROUND(K380*M380*N380,2)</f>
        <v>143.02000000000001</v>
      </c>
      <c r="R380" s="202"/>
      <c r="S380" s="139"/>
      <c r="T380" s="130"/>
    </row>
    <row r="381" spans="1:20" ht="15.75" thickBot="1" x14ac:dyDescent="0.3">
      <c r="A381" s="86"/>
      <c r="B381" s="87"/>
      <c r="C381" s="87"/>
      <c r="D381" s="87"/>
      <c r="E381" s="87"/>
      <c r="F381" s="87"/>
      <c r="G381" s="87"/>
      <c r="H381" s="87"/>
      <c r="I381" s="87"/>
      <c r="J381" s="87"/>
      <c r="K381" s="145"/>
      <c r="L381" s="87"/>
      <c r="M381" s="88"/>
      <c r="N381" s="87"/>
      <c r="O381" s="87"/>
      <c r="P381" s="87"/>
      <c r="Q381" s="145"/>
      <c r="R381" s="89"/>
    </row>
    <row r="382" spans="1:20" ht="18.75" x14ac:dyDescent="0.3">
      <c r="A382" s="273" t="s">
        <v>85</v>
      </c>
      <c r="B382" s="273"/>
      <c r="C382" s="273"/>
      <c r="D382" s="273"/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3"/>
      <c r="Q382" s="273"/>
      <c r="R382" s="273"/>
    </row>
    <row r="383" spans="1:20" x14ac:dyDescent="0.25">
      <c r="A383" s="78">
        <v>16</v>
      </c>
      <c r="B383" s="257" t="s">
        <v>177</v>
      </c>
      <c r="C383" s="257"/>
      <c r="D383" s="257"/>
      <c r="E383" s="257"/>
      <c r="F383" s="257"/>
      <c r="G383" s="257"/>
      <c r="H383" s="257"/>
      <c r="I383" s="257"/>
      <c r="J383" s="257"/>
      <c r="K383" s="257"/>
      <c r="L383" s="257"/>
      <c r="M383" s="257"/>
      <c r="N383" s="257"/>
      <c r="O383" s="257"/>
      <c r="P383" s="257"/>
      <c r="Q383" s="257"/>
      <c r="R383" s="269"/>
    </row>
    <row r="384" spans="1:20" x14ac:dyDescent="0.25">
      <c r="A384" s="266" t="s">
        <v>86</v>
      </c>
      <c r="B384" s="258"/>
      <c r="C384" s="258"/>
      <c r="D384" s="258"/>
      <c r="E384" s="258"/>
      <c r="F384" s="258"/>
      <c r="G384" s="258"/>
      <c r="H384" s="258"/>
      <c r="I384" s="258"/>
      <c r="J384" s="258" t="s">
        <v>87</v>
      </c>
      <c r="K384" s="258"/>
      <c r="L384" s="258"/>
      <c r="M384" s="258"/>
      <c r="N384" s="258"/>
      <c r="O384" s="258"/>
      <c r="P384" s="258"/>
      <c r="Q384" s="258"/>
      <c r="R384" s="267"/>
    </row>
    <row r="385" spans="1:20" x14ac:dyDescent="0.25">
      <c r="A385" s="266"/>
      <c r="B385" s="258"/>
      <c r="C385" s="258"/>
      <c r="D385" s="258"/>
      <c r="E385" s="258"/>
      <c r="F385" s="258"/>
      <c r="G385" s="258"/>
      <c r="H385" s="258"/>
      <c r="I385" s="258"/>
      <c r="J385" s="258"/>
      <c r="K385" s="258"/>
      <c r="L385" s="258"/>
      <c r="M385" s="258"/>
      <c r="N385" s="258"/>
      <c r="O385" s="258"/>
      <c r="P385" s="258"/>
      <c r="Q385" s="258"/>
      <c r="R385" s="267"/>
    </row>
    <row r="386" spans="1:20" x14ac:dyDescent="0.25">
      <c r="A386" s="266"/>
      <c r="B386" s="258"/>
      <c r="C386" s="258"/>
      <c r="D386" s="258"/>
      <c r="E386" s="258"/>
      <c r="F386" s="258"/>
      <c r="G386" s="258"/>
      <c r="H386" s="258"/>
      <c r="I386" s="258"/>
      <c r="J386" s="250" t="s">
        <v>88</v>
      </c>
      <c r="K386" s="251" t="s">
        <v>89</v>
      </c>
      <c r="L386" s="252" t="s">
        <v>90</v>
      </c>
      <c r="M386" s="252" t="s">
        <v>91</v>
      </c>
      <c r="N386" s="252" t="s">
        <v>92</v>
      </c>
      <c r="O386" s="253" t="s">
        <v>93</v>
      </c>
      <c r="P386" s="252" t="s">
        <v>94</v>
      </c>
      <c r="Q386" s="251" t="s">
        <v>95</v>
      </c>
      <c r="R386" s="268" t="s">
        <v>96</v>
      </c>
    </row>
    <row r="387" spans="1:20" x14ac:dyDescent="0.25">
      <c r="A387" s="266"/>
      <c r="B387" s="258"/>
      <c r="C387" s="258"/>
      <c r="D387" s="258"/>
      <c r="E387" s="258"/>
      <c r="F387" s="258"/>
      <c r="G387" s="258"/>
      <c r="H387" s="258"/>
      <c r="I387" s="258"/>
      <c r="J387" s="250"/>
      <c r="K387" s="251"/>
      <c r="L387" s="252"/>
      <c r="M387" s="252"/>
      <c r="N387" s="252"/>
      <c r="O387" s="254"/>
      <c r="P387" s="252"/>
      <c r="Q387" s="251"/>
      <c r="R387" s="268"/>
    </row>
    <row r="388" spans="1:20" ht="43.5" customHeight="1" x14ac:dyDescent="0.25">
      <c r="A388" s="79" t="s">
        <v>202</v>
      </c>
      <c r="B388" s="256" t="s">
        <v>312</v>
      </c>
      <c r="C388" s="256"/>
      <c r="D388" s="256"/>
      <c r="E388" s="256"/>
      <c r="F388" s="256"/>
      <c r="G388" s="256"/>
      <c r="H388" s="256"/>
      <c r="I388" s="256"/>
      <c r="J388" s="30" t="s">
        <v>100</v>
      </c>
      <c r="K388" s="141"/>
      <c r="L388" s="30"/>
      <c r="M388" s="30"/>
      <c r="N388" s="30"/>
      <c r="O388" s="30"/>
      <c r="P388" s="30"/>
      <c r="Q388" s="141">
        <f>SUM(Q389:Q389)</f>
        <v>869.3</v>
      </c>
      <c r="R388" s="80"/>
    </row>
    <row r="389" spans="1:20" x14ac:dyDescent="0.25">
      <c r="A389" s="81"/>
      <c r="B389" s="21" t="s">
        <v>97</v>
      </c>
      <c r="C389" s="21">
        <v>0</v>
      </c>
      <c r="D389" s="21" t="s">
        <v>98</v>
      </c>
      <c r="E389" s="21">
        <v>0</v>
      </c>
      <c r="F389" s="21" t="s">
        <v>99</v>
      </c>
      <c r="G389" s="21">
        <v>7</v>
      </c>
      <c r="H389" s="21" t="s">
        <v>98</v>
      </c>
      <c r="I389" s="21">
        <v>0.21</v>
      </c>
      <c r="J389" s="21"/>
      <c r="K389" s="153">
        <f>(G389*20)+I389</f>
        <v>140.21</v>
      </c>
      <c r="L389" s="21">
        <v>6.2</v>
      </c>
      <c r="M389" s="20"/>
      <c r="N389" s="20"/>
      <c r="O389" s="20"/>
      <c r="P389" s="21"/>
      <c r="Q389" s="142">
        <f>ROUND(K389*L389,2)</f>
        <v>869.3</v>
      </c>
      <c r="R389" s="82"/>
      <c r="S389" s="139">
        <f>K389*L389</f>
        <v>869.30200000000002</v>
      </c>
      <c r="T389" s="130">
        <f>Q388-S389</f>
        <v>-2.0000000000663931E-3</v>
      </c>
    </row>
    <row r="390" spans="1:20" x14ac:dyDescent="0.25">
      <c r="A390" s="83"/>
      <c r="B390" s="21"/>
      <c r="C390" s="21"/>
      <c r="D390" s="21"/>
      <c r="E390" s="21"/>
      <c r="F390" s="21"/>
      <c r="G390" s="21"/>
      <c r="H390" s="21"/>
      <c r="I390" s="21"/>
      <c r="J390" s="21"/>
      <c r="K390" s="153"/>
      <c r="L390" s="21"/>
      <c r="M390" s="20"/>
      <c r="N390" s="20"/>
      <c r="O390" s="20"/>
      <c r="P390" s="20"/>
      <c r="Q390" s="143"/>
      <c r="R390" s="97"/>
    </row>
    <row r="391" spans="1:20" ht="59.25" customHeight="1" x14ac:dyDescent="0.25">
      <c r="A391" s="79" t="s">
        <v>203</v>
      </c>
      <c r="B391" s="256" t="s">
        <v>301</v>
      </c>
      <c r="C391" s="256"/>
      <c r="D391" s="256"/>
      <c r="E391" s="256"/>
      <c r="F391" s="256"/>
      <c r="G391" s="256"/>
      <c r="H391" s="256"/>
      <c r="I391" s="256"/>
      <c r="J391" s="30" t="s">
        <v>18</v>
      </c>
      <c r="K391" s="141"/>
      <c r="L391" s="30"/>
      <c r="M391" s="30"/>
      <c r="N391" s="30"/>
      <c r="O391" s="30"/>
      <c r="P391" s="30"/>
      <c r="Q391" s="141">
        <f>SUM(Q392:Q392)</f>
        <v>280.42</v>
      </c>
      <c r="R391" s="80"/>
    </row>
    <row r="392" spans="1:20" x14ac:dyDescent="0.25">
      <c r="A392" s="81"/>
      <c r="B392" s="21" t="s">
        <v>97</v>
      </c>
      <c r="C392" s="21">
        <v>0</v>
      </c>
      <c r="D392" s="21" t="s">
        <v>98</v>
      </c>
      <c r="E392" s="21">
        <v>0</v>
      </c>
      <c r="F392" s="21" t="s">
        <v>99</v>
      </c>
      <c r="G392" s="21">
        <v>7</v>
      </c>
      <c r="H392" s="21" t="s">
        <v>98</v>
      </c>
      <c r="I392" s="21">
        <v>0.21</v>
      </c>
      <c r="J392" s="21"/>
      <c r="K392" s="153">
        <f>(G392*20)+I392</f>
        <v>140.21</v>
      </c>
      <c r="L392" s="21"/>
      <c r="M392" s="20"/>
      <c r="N392" s="20">
        <v>2</v>
      </c>
      <c r="O392" s="20"/>
      <c r="P392" s="21"/>
      <c r="Q392" s="142">
        <f>ROUND(K392*N392,2)</f>
        <v>280.42</v>
      </c>
      <c r="R392" s="82"/>
      <c r="S392">
        <f>K392*N392</f>
        <v>280.42</v>
      </c>
      <c r="T392" s="130">
        <f>Q391-S392</f>
        <v>0</v>
      </c>
    </row>
    <row r="393" spans="1:20" x14ac:dyDescent="0.25">
      <c r="A393" s="83"/>
      <c r="B393" s="27"/>
      <c r="C393" s="29"/>
      <c r="D393" s="29"/>
      <c r="E393" s="29"/>
      <c r="F393" s="29"/>
      <c r="G393" s="29"/>
      <c r="H393" s="29"/>
      <c r="I393" s="29"/>
      <c r="J393" s="29"/>
      <c r="K393" s="154"/>
      <c r="L393" s="29"/>
      <c r="M393" s="28"/>
      <c r="N393" s="28"/>
      <c r="O393" s="28"/>
      <c r="P393" s="28"/>
      <c r="Q393" s="144"/>
      <c r="R393" s="84"/>
    </row>
    <row r="394" spans="1:20" ht="89.25" customHeight="1" x14ac:dyDescent="0.25">
      <c r="A394" s="79" t="s">
        <v>204</v>
      </c>
      <c r="B394" s="260" t="s">
        <v>84</v>
      </c>
      <c r="C394" s="261"/>
      <c r="D394" s="261"/>
      <c r="E394" s="261"/>
      <c r="F394" s="261"/>
      <c r="G394" s="261"/>
      <c r="H394" s="261"/>
      <c r="I394" s="262"/>
      <c r="J394" s="30" t="s">
        <v>18</v>
      </c>
      <c r="K394" s="141"/>
      <c r="L394" s="30"/>
      <c r="M394" s="30"/>
      <c r="N394" s="30"/>
      <c r="O394" s="30"/>
      <c r="P394" s="30"/>
      <c r="Q394" s="141">
        <f>SUM(Q395:Q395)</f>
        <v>280.42</v>
      </c>
      <c r="R394" s="80"/>
    </row>
    <row r="395" spans="1:20" x14ac:dyDescent="0.25">
      <c r="A395" s="81"/>
      <c r="B395" s="21" t="s">
        <v>97</v>
      </c>
      <c r="C395" s="21">
        <v>0</v>
      </c>
      <c r="D395" s="21" t="s">
        <v>98</v>
      </c>
      <c r="E395" s="21">
        <v>0</v>
      </c>
      <c r="F395" s="21" t="s">
        <v>99</v>
      </c>
      <c r="G395" s="21">
        <v>7</v>
      </c>
      <c r="H395" s="21" t="s">
        <v>98</v>
      </c>
      <c r="I395" s="21">
        <v>0.21</v>
      </c>
      <c r="J395" s="21"/>
      <c r="K395" s="153">
        <f>(G395*20)+I395</f>
        <v>140.21</v>
      </c>
      <c r="L395" s="21"/>
      <c r="M395" s="20"/>
      <c r="N395" s="20">
        <v>2</v>
      </c>
      <c r="O395" s="20"/>
      <c r="P395" s="21"/>
      <c r="Q395" s="142">
        <f>ROUND(K395*N395,2)</f>
        <v>280.42</v>
      </c>
      <c r="R395" s="82"/>
      <c r="S395">
        <f>K395*N395</f>
        <v>280.42</v>
      </c>
      <c r="T395" s="130">
        <f>Q394-S395</f>
        <v>0</v>
      </c>
    </row>
    <row r="396" spans="1:20" x14ac:dyDescent="0.25">
      <c r="A396" s="83"/>
      <c r="B396" s="21"/>
      <c r="C396" s="21"/>
      <c r="D396" s="21"/>
      <c r="E396" s="21"/>
      <c r="F396" s="21"/>
      <c r="G396" s="21"/>
      <c r="H396" s="21"/>
      <c r="I396" s="21"/>
      <c r="J396" s="21"/>
      <c r="K396" s="153"/>
      <c r="L396" s="21"/>
      <c r="M396" s="20"/>
      <c r="N396" s="20"/>
      <c r="O396" s="20"/>
      <c r="P396" s="20"/>
      <c r="Q396" s="143"/>
      <c r="R396" s="97"/>
    </row>
    <row r="397" spans="1:20" ht="69.75" customHeight="1" x14ac:dyDescent="0.25">
      <c r="A397" s="79" t="s">
        <v>205</v>
      </c>
      <c r="B397" s="256" t="s">
        <v>17</v>
      </c>
      <c r="C397" s="256"/>
      <c r="D397" s="256"/>
      <c r="E397" s="256"/>
      <c r="F397" s="256"/>
      <c r="G397" s="256"/>
      <c r="H397" s="256"/>
      <c r="I397" s="256"/>
      <c r="J397" s="30" t="s">
        <v>100</v>
      </c>
      <c r="K397" s="141"/>
      <c r="L397" s="30"/>
      <c r="M397" s="30"/>
      <c r="N397" s="30"/>
      <c r="O397" s="30"/>
      <c r="P397" s="30"/>
      <c r="Q397" s="141">
        <f>SUM(Q398:Q398)</f>
        <v>771.16</v>
      </c>
      <c r="R397" s="80"/>
    </row>
    <row r="398" spans="1:20" x14ac:dyDescent="0.25">
      <c r="A398" s="81"/>
      <c r="B398" s="21" t="s">
        <v>97</v>
      </c>
      <c r="C398" s="21">
        <v>0</v>
      </c>
      <c r="D398" s="21" t="s">
        <v>98</v>
      </c>
      <c r="E398" s="21">
        <v>0</v>
      </c>
      <c r="F398" s="21" t="s">
        <v>99</v>
      </c>
      <c r="G398" s="21">
        <v>7</v>
      </c>
      <c r="H398" s="21" t="s">
        <v>98</v>
      </c>
      <c r="I398" s="21">
        <v>0.21</v>
      </c>
      <c r="J398" s="21"/>
      <c r="K398" s="153">
        <f>(G398*20)+I398</f>
        <v>140.21</v>
      </c>
      <c r="L398" s="21">
        <v>5.5</v>
      </c>
      <c r="M398" s="20"/>
      <c r="N398" s="20"/>
      <c r="O398" s="20"/>
      <c r="P398" s="21"/>
      <c r="Q398" s="142">
        <f>ROUND(K398*L398,2)</f>
        <v>771.16</v>
      </c>
      <c r="R398" s="82"/>
      <c r="S398">
        <f>K398*L398</f>
        <v>771.15500000000009</v>
      </c>
      <c r="T398" s="130">
        <f>Q397-S398</f>
        <v>4.9999999998817657E-3</v>
      </c>
    </row>
    <row r="399" spans="1:20" x14ac:dyDescent="0.25">
      <c r="A399" s="83"/>
      <c r="B399" s="20"/>
      <c r="C399" s="20"/>
      <c r="D399" s="20"/>
      <c r="E399" s="20"/>
      <c r="F399" s="20"/>
      <c r="G399" s="20"/>
      <c r="H399" s="20"/>
      <c r="I399" s="20"/>
      <c r="J399" s="20"/>
      <c r="K399" s="153"/>
      <c r="L399" s="21"/>
      <c r="M399" s="21"/>
      <c r="N399" s="20"/>
      <c r="O399" s="20"/>
      <c r="P399" s="20"/>
      <c r="Q399" s="142"/>
      <c r="R399" s="97"/>
    </row>
    <row r="400" spans="1:20" ht="69.75" customHeight="1" x14ac:dyDescent="0.25">
      <c r="A400" s="79" t="s">
        <v>206</v>
      </c>
      <c r="B400" s="260" t="s">
        <v>28</v>
      </c>
      <c r="C400" s="261"/>
      <c r="D400" s="261"/>
      <c r="E400" s="261"/>
      <c r="F400" s="261"/>
      <c r="G400" s="261"/>
      <c r="H400" s="261"/>
      <c r="I400" s="262"/>
      <c r="J400" s="30" t="s">
        <v>101</v>
      </c>
      <c r="K400" s="141"/>
      <c r="L400" s="30"/>
      <c r="M400" s="30"/>
      <c r="N400" s="30"/>
      <c r="O400" s="30"/>
      <c r="P400" s="30"/>
      <c r="Q400" s="141">
        <f>SUM(Q401:Q401)</f>
        <v>50.48</v>
      </c>
      <c r="R400" s="80"/>
    </row>
    <row r="401" spans="1:20" x14ac:dyDescent="0.25">
      <c r="A401" s="81"/>
      <c r="B401" s="21" t="s">
        <v>97</v>
      </c>
      <c r="C401" s="21">
        <v>0</v>
      </c>
      <c r="D401" s="21" t="s">
        <v>98</v>
      </c>
      <c r="E401" s="21">
        <v>0</v>
      </c>
      <c r="F401" s="21" t="s">
        <v>99</v>
      </c>
      <c r="G401" s="21">
        <v>7</v>
      </c>
      <c r="H401" s="21" t="s">
        <v>98</v>
      </c>
      <c r="I401" s="21">
        <v>0.21</v>
      </c>
      <c r="J401" s="21"/>
      <c r="K401" s="153">
        <f>(G401*20)+I401</f>
        <v>140.21</v>
      </c>
      <c r="L401" s="21">
        <v>1.2</v>
      </c>
      <c r="M401" s="21">
        <v>0.15</v>
      </c>
      <c r="N401" s="21">
        <v>2</v>
      </c>
      <c r="O401" s="20"/>
      <c r="P401" s="20"/>
      <c r="Q401" s="142">
        <f>ROUND(K401*L401*M401*N401,2)</f>
        <v>50.48</v>
      </c>
      <c r="R401" s="97"/>
      <c r="S401" s="139">
        <f>K401*L401*M401*N401</f>
        <v>50.4756</v>
      </c>
      <c r="T401" s="130">
        <f>Q400-S401</f>
        <v>4.3999999999968509E-3</v>
      </c>
    </row>
    <row r="402" spans="1:20" x14ac:dyDescent="0.25">
      <c r="A402" s="85"/>
      <c r="B402" s="21"/>
      <c r="C402" s="21"/>
      <c r="D402" s="21"/>
      <c r="E402" s="21"/>
      <c r="F402" s="21"/>
      <c r="G402" s="21"/>
      <c r="H402" s="21"/>
      <c r="I402" s="21"/>
      <c r="J402" s="21"/>
      <c r="K402" s="153"/>
      <c r="L402" s="21"/>
      <c r="M402" s="20"/>
      <c r="N402" s="20"/>
      <c r="O402" s="20"/>
      <c r="P402" s="21"/>
      <c r="Q402" s="142"/>
      <c r="R402" s="84"/>
    </row>
    <row r="403" spans="1:20" ht="69.75" customHeight="1" x14ac:dyDescent="0.25">
      <c r="A403" s="79" t="s">
        <v>207</v>
      </c>
      <c r="B403" s="260" t="s">
        <v>22</v>
      </c>
      <c r="C403" s="261"/>
      <c r="D403" s="261"/>
      <c r="E403" s="261"/>
      <c r="F403" s="261"/>
      <c r="G403" s="261"/>
      <c r="H403" s="261"/>
      <c r="I403" s="262"/>
      <c r="J403" s="30" t="s">
        <v>101</v>
      </c>
      <c r="K403" s="141"/>
      <c r="L403" s="30"/>
      <c r="M403" s="30"/>
      <c r="N403" s="30"/>
      <c r="O403" s="30"/>
      <c r="P403" s="30"/>
      <c r="Q403" s="141">
        <f>SUM(Q404:Q404)</f>
        <v>16.829999999999998</v>
      </c>
      <c r="R403" s="80"/>
    </row>
    <row r="404" spans="1:20" x14ac:dyDescent="0.25">
      <c r="A404" s="81"/>
      <c r="B404" s="21" t="s">
        <v>97</v>
      </c>
      <c r="C404" s="21">
        <v>0</v>
      </c>
      <c r="D404" s="21" t="s">
        <v>98</v>
      </c>
      <c r="E404" s="21">
        <v>0</v>
      </c>
      <c r="F404" s="21" t="s">
        <v>99</v>
      </c>
      <c r="G404" s="21">
        <v>7</v>
      </c>
      <c r="H404" s="21" t="s">
        <v>98</v>
      </c>
      <c r="I404" s="21">
        <v>0.21</v>
      </c>
      <c r="J404" s="21"/>
      <c r="K404" s="153">
        <f>(G404*20)+I404</f>
        <v>140.21</v>
      </c>
      <c r="L404" s="21">
        <v>1.2</v>
      </c>
      <c r="M404" s="21">
        <v>0.05</v>
      </c>
      <c r="N404" s="21">
        <v>2</v>
      </c>
      <c r="O404" s="20"/>
      <c r="P404" s="20"/>
      <c r="Q404" s="142">
        <f>ROUND(K404*L404*M404*N404,2)</f>
        <v>16.829999999999998</v>
      </c>
      <c r="R404" s="97"/>
      <c r="S404" s="139">
        <f>K404*L404*M404*N404</f>
        <v>16.825200000000002</v>
      </c>
      <c r="T404" s="130">
        <f>Q403-S404</f>
        <v>4.7999999999959186E-3</v>
      </c>
    </row>
    <row r="405" spans="1:20" ht="15.75" thickBot="1" x14ac:dyDescent="0.3">
      <c r="A405" s="86"/>
      <c r="B405" s="87"/>
      <c r="C405" s="87"/>
      <c r="D405" s="87"/>
      <c r="E405" s="87"/>
      <c r="F405" s="87"/>
      <c r="G405" s="87"/>
      <c r="H405" s="87"/>
      <c r="I405" s="87"/>
      <c r="J405" s="87"/>
      <c r="K405" s="145"/>
      <c r="L405" s="87"/>
      <c r="M405" s="88"/>
      <c r="N405" s="87"/>
      <c r="O405" s="87"/>
      <c r="P405" s="87"/>
      <c r="Q405" s="145"/>
      <c r="R405" s="89"/>
    </row>
    <row r="406" spans="1:20" ht="39.75" customHeight="1" x14ac:dyDescent="0.25">
      <c r="A406" s="16" t="s">
        <v>219</v>
      </c>
      <c r="B406" s="256" t="s">
        <v>274</v>
      </c>
      <c r="C406" s="256"/>
      <c r="D406" s="256"/>
      <c r="E406" s="256"/>
      <c r="F406" s="256"/>
      <c r="G406" s="256"/>
      <c r="H406" s="256"/>
      <c r="I406" s="256"/>
      <c r="J406" s="30" t="s">
        <v>100</v>
      </c>
      <c r="K406" s="141"/>
      <c r="L406" s="30"/>
      <c r="M406" s="30"/>
      <c r="N406" s="30"/>
      <c r="O406" s="30"/>
      <c r="P406" s="30"/>
      <c r="Q406" s="141">
        <f>SUM(Q407)</f>
        <v>140.21</v>
      </c>
      <c r="R406" s="30"/>
    </row>
    <row r="407" spans="1:20" x14ac:dyDescent="0.25">
      <c r="A407" s="19"/>
      <c r="B407" s="21" t="s">
        <v>97</v>
      </c>
      <c r="C407" s="21">
        <v>0</v>
      </c>
      <c r="D407" s="21" t="s">
        <v>98</v>
      </c>
      <c r="E407" s="21">
        <v>0</v>
      </c>
      <c r="F407" s="21" t="s">
        <v>99</v>
      </c>
      <c r="G407" s="21">
        <v>7</v>
      </c>
      <c r="H407" s="21" t="s">
        <v>98</v>
      </c>
      <c r="I407" s="21">
        <v>0.21</v>
      </c>
      <c r="J407" s="20"/>
      <c r="K407" s="153">
        <f>(G407*20)+I407</f>
        <v>140.21</v>
      </c>
      <c r="L407" s="198"/>
      <c r="M407" s="199">
        <v>0.5</v>
      </c>
      <c r="N407" s="199">
        <v>2</v>
      </c>
      <c r="O407" s="198"/>
      <c r="P407" s="198"/>
      <c r="Q407" s="142">
        <f>ROUND(K407*M407*N407,2)</f>
        <v>140.21</v>
      </c>
      <c r="R407" s="26"/>
    </row>
    <row r="408" spans="1:20" x14ac:dyDescent="0.25">
      <c r="A408" s="19"/>
      <c r="B408" s="20"/>
      <c r="C408" s="20"/>
      <c r="D408" s="20"/>
      <c r="E408" s="20"/>
      <c r="F408" s="20"/>
      <c r="G408" s="20"/>
      <c r="H408" s="20"/>
      <c r="I408" s="20"/>
      <c r="J408" s="20"/>
      <c r="K408" s="142"/>
      <c r="L408" s="20"/>
      <c r="M408" s="25"/>
      <c r="N408" s="20"/>
      <c r="O408" s="20"/>
      <c r="P408" s="20"/>
      <c r="Q408" s="142"/>
      <c r="R408" s="26"/>
    </row>
    <row r="409" spans="1:20" ht="18.75" x14ac:dyDescent="0.3">
      <c r="A409" s="270" t="s">
        <v>85</v>
      </c>
      <c r="B409" s="271"/>
      <c r="C409" s="271"/>
      <c r="D409" s="271"/>
      <c r="E409" s="271"/>
      <c r="F409" s="271"/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2"/>
    </row>
    <row r="410" spans="1:20" x14ac:dyDescent="0.25">
      <c r="A410" s="78">
        <v>17</v>
      </c>
      <c r="B410" s="257" t="s">
        <v>307</v>
      </c>
      <c r="C410" s="257"/>
      <c r="D410" s="257"/>
      <c r="E410" s="257"/>
      <c r="F410" s="257"/>
      <c r="G410" s="257"/>
      <c r="H410" s="257"/>
      <c r="I410" s="257"/>
      <c r="J410" s="257"/>
      <c r="K410" s="257"/>
      <c r="L410" s="257"/>
      <c r="M410" s="257"/>
      <c r="N410" s="257"/>
      <c r="O410" s="257"/>
      <c r="P410" s="257"/>
      <c r="Q410" s="257"/>
      <c r="R410" s="269"/>
    </row>
    <row r="411" spans="1:20" x14ac:dyDescent="0.25">
      <c r="A411" s="266" t="s">
        <v>86</v>
      </c>
      <c r="B411" s="258"/>
      <c r="C411" s="258"/>
      <c r="D411" s="258"/>
      <c r="E411" s="258"/>
      <c r="F411" s="258"/>
      <c r="G411" s="258"/>
      <c r="H411" s="258"/>
      <c r="I411" s="258"/>
      <c r="J411" s="258" t="s">
        <v>87</v>
      </c>
      <c r="K411" s="258"/>
      <c r="L411" s="258"/>
      <c r="M411" s="258"/>
      <c r="N411" s="258"/>
      <c r="O411" s="258"/>
      <c r="P411" s="258"/>
      <c r="Q411" s="258"/>
      <c r="R411" s="267"/>
    </row>
    <row r="412" spans="1:20" x14ac:dyDescent="0.25">
      <c r="A412" s="266"/>
      <c r="B412" s="258"/>
      <c r="C412" s="258"/>
      <c r="D412" s="258"/>
      <c r="E412" s="258"/>
      <c r="F412" s="258"/>
      <c r="G412" s="258"/>
      <c r="H412" s="258"/>
      <c r="I412" s="258"/>
      <c r="J412" s="258"/>
      <c r="K412" s="258"/>
      <c r="L412" s="258"/>
      <c r="M412" s="258"/>
      <c r="N412" s="258"/>
      <c r="O412" s="258"/>
      <c r="P412" s="258"/>
      <c r="Q412" s="258"/>
      <c r="R412" s="267"/>
    </row>
    <row r="413" spans="1:20" x14ac:dyDescent="0.25">
      <c r="A413" s="266"/>
      <c r="B413" s="258"/>
      <c r="C413" s="258"/>
      <c r="D413" s="258"/>
      <c r="E413" s="258"/>
      <c r="F413" s="258"/>
      <c r="G413" s="258"/>
      <c r="H413" s="258"/>
      <c r="I413" s="258"/>
      <c r="J413" s="250" t="s">
        <v>88</v>
      </c>
      <c r="K413" s="251" t="s">
        <v>89</v>
      </c>
      <c r="L413" s="252" t="s">
        <v>90</v>
      </c>
      <c r="M413" s="252" t="s">
        <v>91</v>
      </c>
      <c r="N413" s="252" t="s">
        <v>92</v>
      </c>
      <c r="O413" s="253" t="s">
        <v>93</v>
      </c>
      <c r="P413" s="252" t="s">
        <v>94</v>
      </c>
      <c r="Q413" s="251" t="s">
        <v>95</v>
      </c>
      <c r="R413" s="268" t="s">
        <v>96</v>
      </c>
    </row>
    <row r="414" spans="1:20" x14ac:dyDescent="0.25">
      <c r="A414" s="266"/>
      <c r="B414" s="258"/>
      <c r="C414" s="258"/>
      <c r="D414" s="258"/>
      <c r="E414" s="258"/>
      <c r="F414" s="258"/>
      <c r="G414" s="258"/>
      <c r="H414" s="258"/>
      <c r="I414" s="258"/>
      <c r="J414" s="250"/>
      <c r="K414" s="251"/>
      <c r="L414" s="252"/>
      <c r="M414" s="252"/>
      <c r="N414" s="252"/>
      <c r="O414" s="254"/>
      <c r="P414" s="252"/>
      <c r="Q414" s="251"/>
      <c r="R414" s="268"/>
    </row>
    <row r="415" spans="1:20" ht="39" customHeight="1" x14ac:dyDescent="0.25">
      <c r="A415" s="79" t="s">
        <v>208</v>
      </c>
      <c r="B415" s="256" t="s">
        <v>312</v>
      </c>
      <c r="C415" s="256"/>
      <c r="D415" s="256"/>
      <c r="E415" s="256"/>
      <c r="F415" s="256"/>
      <c r="G415" s="256"/>
      <c r="H415" s="256"/>
      <c r="I415" s="256"/>
      <c r="J415" s="30" t="s">
        <v>100</v>
      </c>
      <c r="K415" s="141"/>
      <c r="L415" s="30"/>
      <c r="M415" s="30"/>
      <c r="N415" s="30"/>
      <c r="O415" s="30"/>
      <c r="P415" s="30"/>
      <c r="Q415" s="141">
        <f>SUM(Q416:Q416)</f>
        <v>805.32</v>
      </c>
      <c r="R415" s="80"/>
    </row>
    <row r="416" spans="1:20" x14ac:dyDescent="0.25">
      <c r="A416" s="81"/>
      <c r="B416" s="21" t="s">
        <v>97</v>
      </c>
      <c r="C416" s="21">
        <v>0</v>
      </c>
      <c r="D416" s="21" t="s">
        <v>98</v>
      </c>
      <c r="E416" s="21">
        <v>0</v>
      </c>
      <c r="F416" s="21" t="s">
        <v>99</v>
      </c>
      <c r="G416" s="21">
        <v>6</v>
      </c>
      <c r="H416" s="21" t="s">
        <v>98</v>
      </c>
      <c r="I416" s="21">
        <v>9.89</v>
      </c>
      <c r="J416" s="21"/>
      <c r="K416" s="153">
        <f>(G416*20)+I416</f>
        <v>129.88999999999999</v>
      </c>
      <c r="L416" s="21">
        <v>6.2</v>
      </c>
      <c r="M416" s="20"/>
      <c r="N416" s="20"/>
      <c r="O416" s="20"/>
      <c r="P416" s="21"/>
      <c r="Q416" s="142">
        <f>ROUND(K416*L416,2)</f>
        <v>805.32</v>
      </c>
      <c r="R416" s="82"/>
      <c r="S416" s="139">
        <f>K416*L416</f>
        <v>805.31799999999998</v>
      </c>
      <c r="T416" s="130">
        <f>Q415-S416</f>
        <v>2.0000000000663931E-3</v>
      </c>
    </row>
    <row r="417" spans="1:20" x14ac:dyDescent="0.25">
      <c r="A417" s="83"/>
      <c r="B417" s="21"/>
      <c r="C417" s="21"/>
      <c r="D417" s="21"/>
      <c r="E417" s="21"/>
      <c r="F417" s="21"/>
      <c r="G417" s="21"/>
      <c r="H417" s="21"/>
      <c r="I417" s="21"/>
      <c r="J417" s="21"/>
      <c r="K417" s="153"/>
      <c r="L417" s="21"/>
      <c r="M417" s="20"/>
      <c r="N417" s="20"/>
      <c r="O417" s="20"/>
      <c r="P417" s="20"/>
      <c r="Q417" s="143"/>
      <c r="R417" s="97"/>
    </row>
    <row r="418" spans="1:20" ht="62.25" customHeight="1" x14ac:dyDescent="0.25">
      <c r="A418" s="79" t="s">
        <v>209</v>
      </c>
      <c r="B418" s="256" t="s">
        <v>301</v>
      </c>
      <c r="C418" s="256"/>
      <c r="D418" s="256"/>
      <c r="E418" s="256"/>
      <c r="F418" s="256"/>
      <c r="G418" s="256"/>
      <c r="H418" s="256"/>
      <c r="I418" s="256"/>
      <c r="J418" s="30" t="s">
        <v>18</v>
      </c>
      <c r="K418" s="141"/>
      <c r="L418" s="30"/>
      <c r="M418" s="30"/>
      <c r="N418" s="30"/>
      <c r="O418" s="30"/>
      <c r="P418" s="30"/>
      <c r="Q418" s="141">
        <f>SUM(Q419:Q419)</f>
        <v>259.77999999999997</v>
      </c>
      <c r="R418" s="80"/>
    </row>
    <row r="419" spans="1:20" x14ac:dyDescent="0.25">
      <c r="A419" s="83"/>
      <c r="B419" s="21" t="s">
        <v>97</v>
      </c>
      <c r="C419" s="21">
        <v>0</v>
      </c>
      <c r="D419" s="21" t="s">
        <v>98</v>
      </c>
      <c r="E419" s="21">
        <v>0</v>
      </c>
      <c r="F419" s="21" t="s">
        <v>99</v>
      </c>
      <c r="G419" s="21">
        <v>6</v>
      </c>
      <c r="H419" s="21" t="s">
        <v>98</v>
      </c>
      <c r="I419" s="21">
        <v>9.89</v>
      </c>
      <c r="J419" s="21"/>
      <c r="K419" s="153">
        <f>(G419*20)+I419</f>
        <v>129.88999999999999</v>
      </c>
      <c r="L419" s="21"/>
      <c r="M419" s="20"/>
      <c r="N419" s="20">
        <v>2</v>
      </c>
      <c r="O419" s="20"/>
      <c r="P419" s="21"/>
      <c r="Q419" s="142">
        <f>ROUND(K419*N419,2)</f>
        <v>259.77999999999997</v>
      </c>
      <c r="R419" s="82"/>
      <c r="S419">
        <f>K419*N419</f>
        <v>259.77999999999997</v>
      </c>
      <c r="T419" s="130">
        <f>Q418-S419</f>
        <v>0</v>
      </c>
    </row>
    <row r="420" spans="1:20" x14ac:dyDescent="0.25">
      <c r="A420" s="83"/>
      <c r="B420" s="27"/>
      <c r="C420" s="29"/>
      <c r="D420" s="29"/>
      <c r="E420" s="29"/>
      <c r="F420" s="29"/>
      <c r="G420" s="29"/>
      <c r="H420" s="29"/>
      <c r="I420" s="29"/>
      <c r="J420" s="29"/>
      <c r="K420" s="154"/>
      <c r="L420" s="29"/>
      <c r="M420" s="28"/>
      <c r="N420" s="28"/>
      <c r="O420" s="28"/>
      <c r="P420" s="28"/>
      <c r="Q420" s="144"/>
      <c r="R420" s="84"/>
    </row>
    <row r="421" spans="1:20" ht="93" customHeight="1" x14ac:dyDescent="0.25">
      <c r="A421" s="79" t="s">
        <v>210</v>
      </c>
      <c r="B421" s="256" t="s">
        <v>84</v>
      </c>
      <c r="C421" s="256"/>
      <c r="D421" s="256"/>
      <c r="E421" s="256"/>
      <c r="F421" s="256"/>
      <c r="G421" s="256"/>
      <c r="H421" s="256"/>
      <c r="I421" s="256"/>
      <c r="J421" s="30" t="s">
        <v>18</v>
      </c>
      <c r="K421" s="141"/>
      <c r="L421" s="30"/>
      <c r="M421" s="30"/>
      <c r="N421" s="30"/>
      <c r="O421" s="30"/>
      <c r="P421" s="30"/>
      <c r="Q421" s="141">
        <f>SUM(Q422:Q422)</f>
        <v>259.77999999999997</v>
      </c>
      <c r="R421" s="80"/>
    </row>
    <row r="422" spans="1:20" x14ac:dyDescent="0.25">
      <c r="A422" s="83"/>
      <c r="B422" s="21" t="s">
        <v>97</v>
      </c>
      <c r="C422" s="21">
        <v>0</v>
      </c>
      <c r="D422" s="21" t="s">
        <v>98</v>
      </c>
      <c r="E422" s="21">
        <v>0</v>
      </c>
      <c r="F422" s="21" t="s">
        <v>99</v>
      </c>
      <c r="G422" s="21">
        <v>6</v>
      </c>
      <c r="H422" s="21" t="s">
        <v>98</v>
      </c>
      <c r="I422" s="21">
        <v>9.89</v>
      </c>
      <c r="J422" s="21"/>
      <c r="K422" s="153">
        <f>(G422*20)+I422</f>
        <v>129.88999999999999</v>
      </c>
      <c r="L422" s="21"/>
      <c r="M422" s="20"/>
      <c r="N422" s="20">
        <v>2</v>
      </c>
      <c r="O422" s="20"/>
      <c r="P422" s="21"/>
      <c r="Q422" s="142">
        <f>ROUND(K422*N422,2)</f>
        <v>259.77999999999997</v>
      </c>
      <c r="R422" s="82"/>
      <c r="S422">
        <f>K422*N422</f>
        <v>259.77999999999997</v>
      </c>
      <c r="T422" s="130">
        <f>Q421-S422</f>
        <v>0</v>
      </c>
    </row>
    <row r="423" spans="1:20" x14ac:dyDescent="0.25">
      <c r="A423" s="83"/>
      <c r="B423" s="21"/>
      <c r="C423" s="21"/>
      <c r="D423" s="21"/>
      <c r="E423" s="21"/>
      <c r="F423" s="21"/>
      <c r="G423" s="21"/>
      <c r="H423" s="21"/>
      <c r="I423" s="21"/>
      <c r="J423" s="21"/>
      <c r="K423" s="153"/>
      <c r="L423" s="21"/>
      <c r="M423" s="20"/>
      <c r="N423" s="20"/>
      <c r="O423" s="20"/>
      <c r="P423" s="20"/>
      <c r="Q423" s="143"/>
      <c r="R423" s="97"/>
    </row>
    <row r="424" spans="1:20" ht="62.25" customHeight="1" x14ac:dyDescent="0.25">
      <c r="A424" s="79" t="s">
        <v>211</v>
      </c>
      <c r="B424" s="256" t="s">
        <v>17</v>
      </c>
      <c r="C424" s="256"/>
      <c r="D424" s="256"/>
      <c r="E424" s="256"/>
      <c r="F424" s="256"/>
      <c r="G424" s="256"/>
      <c r="H424" s="256"/>
      <c r="I424" s="256"/>
      <c r="J424" s="30" t="s">
        <v>100</v>
      </c>
      <c r="K424" s="141"/>
      <c r="L424" s="30"/>
      <c r="M424" s="30"/>
      <c r="N424" s="30"/>
      <c r="O424" s="30"/>
      <c r="P424" s="30"/>
      <c r="Q424" s="141">
        <f>SUM(Q425:Q425)</f>
        <v>714.4</v>
      </c>
      <c r="R424" s="80"/>
    </row>
    <row r="425" spans="1:20" x14ac:dyDescent="0.25">
      <c r="A425" s="83"/>
      <c r="B425" s="21" t="s">
        <v>97</v>
      </c>
      <c r="C425" s="21">
        <v>0</v>
      </c>
      <c r="D425" s="21" t="s">
        <v>98</v>
      </c>
      <c r="E425" s="21">
        <v>0</v>
      </c>
      <c r="F425" s="21" t="s">
        <v>99</v>
      </c>
      <c r="G425" s="21">
        <v>6</v>
      </c>
      <c r="H425" s="21" t="s">
        <v>98</v>
      </c>
      <c r="I425" s="21">
        <v>9.89</v>
      </c>
      <c r="J425" s="21"/>
      <c r="K425" s="153">
        <f>(G425*20)+I425</f>
        <v>129.88999999999999</v>
      </c>
      <c r="L425" s="21">
        <v>5.5</v>
      </c>
      <c r="M425" s="20"/>
      <c r="N425" s="20"/>
      <c r="O425" s="20"/>
      <c r="P425" s="21"/>
      <c r="Q425" s="142">
        <f>ROUND(K425*L425,2)</f>
        <v>714.4</v>
      </c>
      <c r="R425" s="82"/>
      <c r="S425" s="139">
        <f>K425*L425</f>
        <v>714.39499999999998</v>
      </c>
      <c r="T425" s="130">
        <f>Q424-S425</f>
        <v>4.9999999999954525E-3</v>
      </c>
    </row>
    <row r="426" spans="1:20" x14ac:dyDescent="0.25">
      <c r="A426" s="83"/>
      <c r="B426" s="20"/>
      <c r="C426" s="20"/>
      <c r="D426" s="20"/>
      <c r="E426" s="20"/>
      <c r="F426" s="20"/>
      <c r="G426" s="20"/>
      <c r="H426" s="20"/>
      <c r="I426" s="20"/>
      <c r="J426" s="20"/>
      <c r="K426" s="153"/>
      <c r="L426" s="21"/>
      <c r="M426" s="21"/>
      <c r="N426" s="20"/>
      <c r="O426" s="20"/>
      <c r="P426" s="20"/>
      <c r="Q426" s="142"/>
      <c r="R426" s="97"/>
    </row>
    <row r="427" spans="1:20" ht="62.25" customHeight="1" x14ac:dyDescent="0.25">
      <c r="A427" s="79" t="s">
        <v>212</v>
      </c>
      <c r="B427" s="260" t="s">
        <v>28</v>
      </c>
      <c r="C427" s="261"/>
      <c r="D427" s="261"/>
      <c r="E427" s="261"/>
      <c r="F427" s="261"/>
      <c r="G427" s="261"/>
      <c r="H427" s="261"/>
      <c r="I427" s="262"/>
      <c r="J427" s="30" t="s">
        <v>101</v>
      </c>
      <c r="K427" s="141"/>
      <c r="L427" s="30"/>
      <c r="M427" s="30"/>
      <c r="N427" s="30"/>
      <c r="O427" s="30"/>
      <c r="P427" s="30"/>
      <c r="Q427" s="141">
        <f>SUM(Q428:Q428)</f>
        <v>46.76</v>
      </c>
      <c r="R427" s="80"/>
    </row>
    <row r="428" spans="1:20" x14ac:dyDescent="0.25">
      <c r="A428" s="83"/>
      <c r="B428" s="21" t="s">
        <v>97</v>
      </c>
      <c r="C428" s="21">
        <v>0</v>
      </c>
      <c r="D428" s="21" t="s">
        <v>98</v>
      </c>
      <c r="E428" s="21">
        <v>0</v>
      </c>
      <c r="F428" s="21" t="s">
        <v>99</v>
      </c>
      <c r="G428" s="21">
        <v>6</v>
      </c>
      <c r="H428" s="21" t="s">
        <v>98</v>
      </c>
      <c r="I428" s="21">
        <v>9.89</v>
      </c>
      <c r="J428" s="21"/>
      <c r="K428" s="153">
        <f>(G428*20)+I428</f>
        <v>129.88999999999999</v>
      </c>
      <c r="L428" s="21">
        <v>1.2</v>
      </c>
      <c r="M428" s="21">
        <v>0.15</v>
      </c>
      <c r="N428" s="21">
        <v>2</v>
      </c>
      <c r="O428" s="20"/>
      <c r="P428" s="20"/>
      <c r="Q428" s="142">
        <f>ROUND(K428*L428*M428*N428,2)</f>
        <v>46.76</v>
      </c>
      <c r="R428" s="97"/>
      <c r="S428" s="139">
        <f>K428*L428*M428*N428</f>
        <v>46.76039999999999</v>
      </c>
      <c r="T428" s="130">
        <f>Q427-S428</f>
        <v>-3.9999999999196234E-4</v>
      </c>
    </row>
    <row r="429" spans="1:20" x14ac:dyDescent="0.25">
      <c r="A429" s="85"/>
      <c r="B429" s="21"/>
      <c r="C429" s="21"/>
      <c r="D429" s="21"/>
      <c r="E429" s="21"/>
      <c r="F429" s="21"/>
      <c r="G429" s="21"/>
      <c r="H429" s="21"/>
      <c r="I429" s="21"/>
      <c r="J429" s="21"/>
      <c r="K429" s="153"/>
      <c r="L429" s="21"/>
      <c r="M429" s="20"/>
      <c r="N429" s="20"/>
      <c r="O429" s="20"/>
      <c r="P429" s="21"/>
      <c r="Q429" s="142"/>
      <c r="R429" s="84"/>
    </row>
    <row r="430" spans="1:20" ht="62.25" customHeight="1" x14ac:dyDescent="0.25">
      <c r="A430" s="79" t="s">
        <v>213</v>
      </c>
      <c r="B430" s="260" t="s">
        <v>22</v>
      </c>
      <c r="C430" s="261"/>
      <c r="D430" s="261"/>
      <c r="E430" s="261"/>
      <c r="F430" s="261"/>
      <c r="G430" s="261"/>
      <c r="H430" s="261"/>
      <c r="I430" s="262"/>
      <c r="J430" s="30" t="s">
        <v>101</v>
      </c>
      <c r="K430" s="141"/>
      <c r="L430" s="30"/>
      <c r="M430" s="30"/>
      <c r="N430" s="30"/>
      <c r="O430" s="30"/>
      <c r="P430" s="30"/>
      <c r="Q430" s="141">
        <f>SUM(Q431:Q431)</f>
        <v>15.59</v>
      </c>
      <c r="R430" s="80"/>
    </row>
    <row r="431" spans="1:20" x14ac:dyDescent="0.25">
      <c r="A431" s="83"/>
      <c r="B431" s="21" t="s">
        <v>97</v>
      </c>
      <c r="C431" s="21">
        <v>0</v>
      </c>
      <c r="D431" s="21" t="s">
        <v>98</v>
      </c>
      <c r="E431" s="21">
        <v>0</v>
      </c>
      <c r="F431" s="21" t="s">
        <v>99</v>
      </c>
      <c r="G431" s="21">
        <v>6</v>
      </c>
      <c r="H431" s="21" t="s">
        <v>98</v>
      </c>
      <c r="I431" s="21">
        <v>9.89</v>
      </c>
      <c r="J431" s="21"/>
      <c r="K431" s="153">
        <f>(G431*20)+I431</f>
        <v>129.88999999999999</v>
      </c>
      <c r="L431" s="21">
        <v>1.2</v>
      </c>
      <c r="M431" s="21">
        <v>0.05</v>
      </c>
      <c r="N431" s="21">
        <v>2</v>
      </c>
      <c r="O431" s="20"/>
      <c r="P431" s="20"/>
      <c r="Q431" s="142">
        <f>ROUND(K431*L431*M431*N431,2)</f>
        <v>15.59</v>
      </c>
      <c r="R431" s="97"/>
      <c r="S431" s="139">
        <f>K431*L431*M431*N431</f>
        <v>15.586799999999997</v>
      </c>
      <c r="T431" s="130">
        <f>Q430-S431</f>
        <v>3.2000000000032003E-3</v>
      </c>
    </row>
    <row r="432" spans="1:20" x14ac:dyDescent="0.25">
      <c r="A432" s="196"/>
      <c r="B432" s="182"/>
      <c r="C432" s="182"/>
      <c r="D432" s="182"/>
      <c r="E432" s="182"/>
      <c r="F432" s="182"/>
      <c r="G432" s="182"/>
      <c r="H432" s="182"/>
      <c r="I432" s="182"/>
      <c r="J432" s="182"/>
      <c r="K432" s="183"/>
      <c r="L432" s="182"/>
      <c r="M432" s="184"/>
      <c r="N432" s="182"/>
      <c r="O432" s="182"/>
      <c r="P432" s="182"/>
      <c r="Q432" s="183"/>
      <c r="R432" s="197"/>
    </row>
    <row r="433" spans="1:20" ht="40.5" customHeight="1" x14ac:dyDescent="0.25">
      <c r="A433" s="16" t="s">
        <v>220</v>
      </c>
      <c r="B433" s="256" t="s">
        <v>274</v>
      </c>
      <c r="C433" s="256"/>
      <c r="D433" s="256"/>
      <c r="E433" s="256"/>
      <c r="F433" s="256"/>
      <c r="G433" s="256"/>
      <c r="H433" s="256"/>
      <c r="I433" s="256"/>
      <c r="J433" s="30" t="s">
        <v>100</v>
      </c>
      <c r="K433" s="141"/>
      <c r="L433" s="30"/>
      <c r="M433" s="30"/>
      <c r="N433" s="30"/>
      <c r="O433" s="30"/>
      <c r="P433" s="30"/>
      <c r="Q433" s="141">
        <f>SUM(Q434)</f>
        <v>129.88999999999999</v>
      </c>
      <c r="R433" s="30"/>
    </row>
    <row r="434" spans="1:20" x14ac:dyDescent="0.25">
      <c r="A434" s="19"/>
      <c r="B434" s="21" t="s">
        <v>97</v>
      </c>
      <c r="C434" s="21">
        <v>0</v>
      </c>
      <c r="D434" s="21" t="s">
        <v>98</v>
      </c>
      <c r="E434" s="21">
        <v>0</v>
      </c>
      <c r="F434" s="21" t="s">
        <v>99</v>
      </c>
      <c r="G434" s="21">
        <v>6</v>
      </c>
      <c r="H434" s="21" t="s">
        <v>98</v>
      </c>
      <c r="I434" s="21">
        <v>9.89</v>
      </c>
      <c r="J434" s="20"/>
      <c r="K434" s="153">
        <f>(G434*20)+I434</f>
        <v>129.88999999999999</v>
      </c>
      <c r="L434" s="198"/>
      <c r="M434" s="199">
        <v>0.5</v>
      </c>
      <c r="N434" s="199">
        <v>2</v>
      </c>
      <c r="O434" s="198"/>
      <c r="P434" s="198"/>
      <c r="Q434" s="142">
        <f>ROUND(K434*M434*N434,2)</f>
        <v>129.88999999999999</v>
      </c>
      <c r="R434" s="26"/>
    </row>
    <row r="435" spans="1:20" x14ac:dyDescent="0.25">
      <c r="A435" s="19"/>
      <c r="B435" s="20"/>
      <c r="C435" s="20"/>
      <c r="D435" s="20"/>
      <c r="E435" s="20"/>
      <c r="F435" s="20"/>
      <c r="G435" s="20"/>
      <c r="H435" s="20"/>
      <c r="I435" s="20"/>
      <c r="J435" s="20"/>
      <c r="K435" s="142"/>
      <c r="L435" s="20"/>
      <c r="M435" s="25"/>
      <c r="N435" s="20"/>
      <c r="O435" s="20"/>
      <c r="P435" s="20"/>
      <c r="Q435" s="142"/>
      <c r="R435" s="26"/>
    </row>
    <row r="436" spans="1:20" ht="18.75" x14ac:dyDescent="0.3">
      <c r="A436" s="270" t="s">
        <v>85</v>
      </c>
      <c r="B436" s="271"/>
      <c r="C436" s="271"/>
      <c r="D436" s="271"/>
      <c r="E436" s="271"/>
      <c r="F436" s="271"/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2"/>
    </row>
    <row r="437" spans="1:20" x14ac:dyDescent="0.25">
      <c r="A437" s="78">
        <v>18</v>
      </c>
      <c r="B437" s="257" t="s">
        <v>252</v>
      </c>
      <c r="C437" s="257"/>
      <c r="D437" s="257"/>
      <c r="E437" s="257"/>
      <c r="F437" s="257"/>
      <c r="G437" s="257"/>
      <c r="H437" s="257"/>
      <c r="I437" s="257"/>
      <c r="J437" s="257"/>
      <c r="K437" s="257"/>
      <c r="L437" s="257"/>
      <c r="M437" s="257"/>
      <c r="N437" s="257"/>
      <c r="O437" s="257"/>
      <c r="P437" s="257"/>
      <c r="Q437" s="257"/>
      <c r="R437" s="269"/>
    </row>
    <row r="438" spans="1:20" x14ac:dyDescent="0.25">
      <c r="A438" s="266" t="s">
        <v>86</v>
      </c>
      <c r="B438" s="258"/>
      <c r="C438" s="258"/>
      <c r="D438" s="258"/>
      <c r="E438" s="258"/>
      <c r="F438" s="258"/>
      <c r="G438" s="258"/>
      <c r="H438" s="258"/>
      <c r="I438" s="258"/>
      <c r="J438" s="258" t="s">
        <v>87</v>
      </c>
      <c r="K438" s="258"/>
      <c r="L438" s="258"/>
      <c r="M438" s="258"/>
      <c r="N438" s="258"/>
      <c r="O438" s="258"/>
      <c r="P438" s="258"/>
      <c r="Q438" s="258"/>
      <c r="R438" s="267"/>
    </row>
    <row r="439" spans="1:20" x14ac:dyDescent="0.25">
      <c r="A439" s="266"/>
      <c r="B439" s="258"/>
      <c r="C439" s="258"/>
      <c r="D439" s="258"/>
      <c r="E439" s="258"/>
      <c r="F439" s="258"/>
      <c r="G439" s="258"/>
      <c r="H439" s="258"/>
      <c r="I439" s="258"/>
      <c r="J439" s="258"/>
      <c r="K439" s="258"/>
      <c r="L439" s="258"/>
      <c r="M439" s="258"/>
      <c r="N439" s="258"/>
      <c r="O439" s="258"/>
      <c r="P439" s="258"/>
      <c r="Q439" s="258"/>
      <c r="R439" s="267"/>
    </row>
    <row r="440" spans="1:20" x14ac:dyDescent="0.25">
      <c r="A440" s="266"/>
      <c r="B440" s="258"/>
      <c r="C440" s="258"/>
      <c r="D440" s="258"/>
      <c r="E440" s="258"/>
      <c r="F440" s="258"/>
      <c r="G440" s="258"/>
      <c r="H440" s="258"/>
      <c r="I440" s="258"/>
      <c r="J440" s="250" t="s">
        <v>88</v>
      </c>
      <c r="K440" s="251" t="s">
        <v>89</v>
      </c>
      <c r="L440" s="252" t="s">
        <v>90</v>
      </c>
      <c r="M440" s="252" t="s">
        <v>91</v>
      </c>
      <c r="N440" s="252" t="s">
        <v>92</v>
      </c>
      <c r="O440" s="253" t="s">
        <v>93</v>
      </c>
      <c r="P440" s="252" t="s">
        <v>94</v>
      </c>
      <c r="Q440" s="251" t="s">
        <v>95</v>
      </c>
      <c r="R440" s="268" t="s">
        <v>96</v>
      </c>
    </row>
    <row r="441" spans="1:20" x14ac:dyDescent="0.25">
      <c r="A441" s="266"/>
      <c r="B441" s="258"/>
      <c r="C441" s="258"/>
      <c r="D441" s="258"/>
      <c r="E441" s="258"/>
      <c r="F441" s="258"/>
      <c r="G441" s="258"/>
      <c r="H441" s="258"/>
      <c r="I441" s="258"/>
      <c r="J441" s="250"/>
      <c r="K441" s="251"/>
      <c r="L441" s="252"/>
      <c r="M441" s="252"/>
      <c r="N441" s="252"/>
      <c r="O441" s="254"/>
      <c r="P441" s="252"/>
      <c r="Q441" s="251"/>
      <c r="R441" s="268"/>
    </row>
    <row r="442" spans="1:20" ht="40.5" customHeight="1" x14ac:dyDescent="0.25">
      <c r="A442" s="79" t="s">
        <v>221</v>
      </c>
      <c r="B442" s="256" t="s">
        <v>312</v>
      </c>
      <c r="C442" s="256"/>
      <c r="D442" s="256"/>
      <c r="E442" s="256"/>
      <c r="F442" s="256"/>
      <c r="G442" s="256"/>
      <c r="H442" s="256"/>
      <c r="I442" s="256"/>
      <c r="J442" s="30" t="s">
        <v>100</v>
      </c>
      <c r="K442" s="141"/>
      <c r="L442" s="30"/>
      <c r="M442" s="30"/>
      <c r="N442" s="30"/>
      <c r="O442" s="30"/>
      <c r="P442" s="30"/>
      <c r="Q442" s="141">
        <f>SUM(Q443:Q443)</f>
        <v>916.98</v>
      </c>
      <c r="R442" s="80"/>
    </row>
    <row r="443" spans="1:20" x14ac:dyDescent="0.25">
      <c r="A443" s="81"/>
      <c r="B443" s="21" t="s">
        <v>97</v>
      </c>
      <c r="C443" s="21">
        <v>0</v>
      </c>
      <c r="D443" s="21" t="s">
        <v>98</v>
      </c>
      <c r="E443" s="21">
        <v>0</v>
      </c>
      <c r="F443" s="21" t="s">
        <v>99</v>
      </c>
      <c r="G443" s="21">
        <v>7</v>
      </c>
      <c r="H443" s="21" t="s">
        <v>98</v>
      </c>
      <c r="I443" s="21">
        <v>7.9</v>
      </c>
      <c r="J443" s="21"/>
      <c r="K443" s="153">
        <f>(G443*20)+I443</f>
        <v>147.9</v>
      </c>
      <c r="L443" s="21">
        <v>6.2</v>
      </c>
      <c r="M443" s="20"/>
      <c r="N443" s="20"/>
      <c r="O443" s="20"/>
      <c r="P443" s="21"/>
      <c r="Q443" s="142">
        <f>ROUND(K443*L443,2)</f>
        <v>916.98</v>
      </c>
      <c r="R443" s="82"/>
      <c r="S443" s="139">
        <f>K443*L443</f>
        <v>916.98</v>
      </c>
      <c r="T443" s="130">
        <f>Q442-S443</f>
        <v>0</v>
      </c>
    </row>
    <row r="444" spans="1:20" x14ac:dyDescent="0.25">
      <c r="A444" s="83"/>
      <c r="B444" s="21"/>
      <c r="C444" s="21"/>
      <c r="D444" s="21"/>
      <c r="E444" s="21"/>
      <c r="F444" s="21"/>
      <c r="G444" s="21"/>
      <c r="H444" s="21"/>
      <c r="I444" s="21"/>
      <c r="J444" s="21"/>
      <c r="K444" s="153"/>
      <c r="L444" s="21"/>
      <c r="M444" s="20"/>
      <c r="N444" s="20"/>
      <c r="O444" s="20"/>
      <c r="P444" s="20"/>
      <c r="Q444" s="143"/>
      <c r="R444" s="97"/>
    </row>
    <row r="445" spans="1:20" ht="66" customHeight="1" x14ac:dyDescent="0.25">
      <c r="A445" s="79" t="s">
        <v>222</v>
      </c>
      <c r="B445" s="256" t="s">
        <v>301</v>
      </c>
      <c r="C445" s="256"/>
      <c r="D445" s="256"/>
      <c r="E445" s="256"/>
      <c r="F445" s="256"/>
      <c r="G445" s="256"/>
      <c r="H445" s="256"/>
      <c r="I445" s="256"/>
      <c r="J445" s="30" t="s">
        <v>18</v>
      </c>
      <c r="K445" s="141"/>
      <c r="L445" s="30"/>
      <c r="M445" s="30"/>
      <c r="N445" s="30"/>
      <c r="O445" s="30"/>
      <c r="P445" s="30"/>
      <c r="Q445" s="141">
        <f>SUM(Q446:Q446)</f>
        <v>295.8</v>
      </c>
      <c r="R445" s="80"/>
    </row>
    <row r="446" spans="1:20" x14ac:dyDescent="0.25">
      <c r="A446" s="83"/>
      <c r="B446" s="21" t="s">
        <v>97</v>
      </c>
      <c r="C446" s="21">
        <v>0</v>
      </c>
      <c r="D446" s="21" t="s">
        <v>98</v>
      </c>
      <c r="E446" s="21">
        <v>0</v>
      </c>
      <c r="F446" s="21" t="s">
        <v>99</v>
      </c>
      <c r="G446" s="21">
        <v>7</v>
      </c>
      <c r="H446" s="21" t="s">
        <v>98</v>
      </c>
      <c r="I446" s="21">
        <v>7.9</v>
      </c>
      <c r="J446" s="21"/>
      <c r="K446" s="153">
        <f>(G446*20)+I446</f>
        <v>147.9</v>
      </c>
      <c r="L446" s="21"/>
      <c r="M446" s="20"/>
      <c r="N446" s="20">
        <v>2</v>
      </c>
      <c r="O446" s="20"/>
      <c r="P446" s="21"/>
      <c r="Q446" s="142">
        <f>ROUND(K446*N446,2)</f>
        <v>295.8</v>
      </c>
      <c r="R446" s="82"/>
      <c r="S446">
        <f>K446*N446</f>
        <v>295.8</v>
      </c>
      <c r="T446" s="130">
        <f>Q445-S446</f>
        <v>0</v>
      </c>
    </row>
    <row r="447" spans="1:20" x14ac:dyDescent="0.25">
      <c r="A447" s="83"/>
      <c r="B447" s="27"/>
      <c r="C447" s="29"/>
      <c r="D447" s="29"/>
      <c r="E447" s="29"/>
      <c r="F447" s="29"/>
      <c r="G447" s="29"/>
      <c r="H447" s="29"/>
      <c r="I447" s="29"/>
      <c r="J447" s="29"/>
      <c r="K447" s="154"/>
      <c r="L447" s="29"/>
      <c r="M447" s="28"/>
      <c r="N447" s="28"/>
      <c r="O447" s="28"/>
      <c r="P447" s="28"/>
      <c r="Q447" s="144"/>
      <c r="R447" s="84"/>
    </row>
    <row r="448" spans="1:20" ht="99" customHeight="1" x14ac:dyDescent="0.25">
      <c r="A448" s="79" t="s">
        <v>223</v>
      </c>
      <c r="B448" s="256" t="s">
        <v>84</v>
      </c>
      <c r="C448" s="256"/>
      <c r="D448" s="256"/>
      <c r="E448" s="256"/>
      <c r="F448" s="256"/>
      <c r="G448" s="256"/>
      <c r="H448" s="256"/>
      <c r="I448" s="256"/>
      <c r="J448" s="30" t="s">
        <v>18</v>
      </c>
      <c r="K448" s="141"/>
      <c r="L448" s="30"/>
      <c r="M448" s="30"/>
      <c r="N448" s="30"/>
      <c r="O448" s="30"/>
      <c r="P448" s="30"/>
      <c r="Q448" s="141">
        <f>SUM(Q449:Q449)</f>
        <v>295.8</v>
      </c>
      <c r="R448" s="80"/>
    </row>
    <row r="449" spans="1:20" x14ac:dyDescent="0.25">
      <c r="A449" s="83"/>
      <c r="B449" s="21" t="s">
        <v>97</v>
      </c>
      <c r="C449" s="21">
        <v>0</v>
      </c>
      <c r="D449" s="21" t="s">
        <v>98</v>
      </c>
      <c r="E449" s="21">
        <v>0</v>
      </c>
      <c r="F449" s="21" t="s">
        <v>99</v>
      </c>
      <c r="G449" s="21">
        <v>7</v>
      </c>
      <c r="H449" s="21" t="s">
        <v>98</v>
      </c>
      <c r="I449" s="21">
        <v>7.9</v>
      </c>
      <c r="J449" s="21"/>
      <c r="K449" s="153">
        <f>(G449*20)+I449</f>
        <v>147.9</v>
      </c>
      <c r="L449" s="21"/>
      <c r="M449" s="20"/>
      <c r="N449" s="20">
        <v>2</v>
      </c>
      <c r="O449" s="20"/>
      <c r="P449" s="21"/>
      <c r="Q449" s="142">
        <f>ROUND(K449*N449,2)</f>
        <v>295.8</v>
      </c>
      <c r="R449" s="82"/>
      <c r="S449">
        <f>K449*N449</f>
        <v>295.8</v>
      </c>
      <c r="T449" s="130">
        <f>Q448-S449</f>
        <v>0</v>
      </c>
    </row>
    <row r="450" spans="1:20" x14ac:dyDescent="0.25">
      <c r="A450" s="83"/>
      <c r="B450" s="21"/>
      <c r="C450" s="21"/>
      <c r="D450" s="21"/>
      <c r="E450" s="21"/>
      <c r="F450" s="21"/>
      <c r="G450" s="21"/>
      <c r="H450" s="21"/>
      <c r="I450" s="21"/>
      <c r="J450" s="21"/>
      <c r="K450" s="153"/>
      <c r="L450" s="21"/>
      <c r="M450" s="20"/>
      <c r="N450" s="20"/>
      <c r="O450" s="20"/>
      <c r="P450" s="20"/>
      <c r="Q450" s="143"/>
      <c r="R450" s="97"/>
    </row>
    <row r="451" spans="1:20" ht="99" customHeight="1" x14ac:dyDescent="0.25">
      <c r="A451" s="79" t="s">
        <v>225</v>
      </c>
      <c r="B451" s="256" t="s">
        <v>17</v>
      </c>
      <c r="C451" s="256"/>
      <c r="D451" s="256"/>
      <c r="E451" s="256"/>
      <c r="F451" s="256"/>
      <c r="G451" s="256"/>
      <c r="H451" s="256"/>
      <c r="I451" s="256"/>
      <c r="J451" s="30" t="s">
        <v>100</v>
      </c>
      <c r="K451" s="141"/>
      <c r="L451" s="30"/>
      <c r="M451" s="30"/>
      <c r="N451" s="30"/>
      <c r="O451" s="30"/>
      <c r="P451" s="30"/>
      <c r="Q451" s="141">
        <f>SUM(Q452:Q452)</f>
        <v>813.45</v>
      </c>
      <c r="R451" s="80"/>
    </row>
    <row r="452" spans="1:20" x14ac:dyDescent="0.25">
      <c r="A452" s="83"/>
      <c r="B452" s="21" t="s">
        <v>97</v>
      </c>
      <c r="C452" s="21">
        <v>0</v>
      </c>
      <c r="D452" s="21" t="s">
        <v>98</v>
      </c>
      <c r="E452" s="21">
        <v>0</v>
      </c>
      <c r="F452" s="21" t="s">
        <v>99</v>
      </c>
      <c r="G452" s="21">
        <v>7</v>
      </c>
      <c r="H452" s="21" t="s">
        <v>98</v>
      </c>
      <c r="I452" s="21">
        <v>7.9</v>
      </c>
      <c r="J452" s="21"/>
      <c r="K452" s="153">
        <f>(G452*20)+I452</f>
        <v>147.9</v>
      </c>
      <c r="L452" s="21">
        <v>5.5</v>
      </c>
      <c r="M452" s="20"/>
      <c r="N452" s="20"/>
      <c r="O452" s="20"/>
      <c r="P452" s="21"/>
      <c r="Q452" s="142">
        <f>ROUND(K452*L452,2)</f>
        <v>813.45</v>
      </c>
      <c r="R452" s="82"/>
      <c r="S452">
        <f>K452*L452</f>
        <v>813.45</v>
      </c>
      <c r="T452" s="130">
        <f>Q451-S452</f>
        <v>0</v>
      </c>
    </row>
    <row r="453" spans="1:20" x14ac:dyDescent="0.25">
      <c r="A453" s="83"/>
      <c r="B453" s="20"/>
      <c r="C453" s="20"/>
      <c r="D453" s="20"/>
      <c r="E453" s="20"/>
      <c r="F453" s="20"/>
      <c r="G453" s="20"/>
      <c r="H453" s="20"/>
      <c r="I453" s="20"/>
      <c r="J453" s="20"/>
      <c r="K453" s="153"/>
      <c r="L453" s="21"/>
      <c r="M453" s="21"/>
      <c r="N453" s="20"/>
      <c r="O453" s="20"/>
      <c r="P453" s="20"/>
      <c r="Q453" s="142"/>
      <c r="R453" s="97"/>
    </row>
    <row r="454" spans="1:20" ht="99" customHeight="1" x14ac:dyDescent="0.25">
      <c r="A454" s="79" t="s">
        <v>224</v>
      </c>
      <c r="B454" s="260" t="s">
        <v>28</v>
      </c>
      <c r="C454" s="261"/>
      <c r="D454" s="261"/>
      <c r="E454" s="261"/>
      <c r="F454" s="261"/>
      <c r="G454" s="261"/>
      <c r="H454" s="261"/>
      <c r="I454" s="262"/>
      <c r="J454" s="30" t="s">
        <v>101</v>
      </c>
      <c r="K454" s="141"/>
      <c r="L454" s="30"/>
      <c r="M454" s="30"/>
      <c r="N454" s="30"/>
      <c r="O454" s="30"/>
      <c r="P454" s="30"/>
      <c r="Q454" s="141">
        <f>SUM(Q455:Q455)</f>
        <v>53.24</v>
      </c>
      <c r="R454" s="80"/>
    </row>
    <row r="455" spans="1:20" x14ac:dyDescent="0.25">
      <c r="A455" s="83"/>
      <c r="B455" s="21" t="s">
        <v>97</v>
      </c>
      <c r="C455" s="21">
        <v>0</v>
      </c>
      <c r="D455" s="21" t="s">
        <v>98</v>
      </c>
      <c r="E455" s="21">
        <v>0</v>
      </c>
      <c r="F455" s="21" t="s">
        <v>99</v>
      </c>
      <c r="G455" s="21">
        <v>7</v>
      </c>
      <c r="H455" s="21" t="s">
        <v>98</v>
      </c>
      <c r="I455" s="21">
        <v>7.9</v>
      </c>
      <c r="J455" s="21"/>
      <c r="K455" s="153">
        <f>(G455*20)+I455</f>
        <v>147.9</v>
      </c>
      <c r="L455" s="21">
        <v>1.2</v>
      </c>
      <c r="M455" s="21">
        <v>0.15</v>
      </c>
      <c r="N455" s="21">
        <v>2</v>
      </c>
      <c r="O455" s="20"/>
      <c r="P455" s="20"/>
      <c r="Q455" s="142">
        <f>ROUND(K455*L455*M455*N455,2)</f>
        <v>53.24</v>
      </c>
      <c r="R455" s="97"/>
      <c r="S455" s="139">
        <f>K455*L455*M455*N455</f>
        <v>53.243999999999993</v>
      </c>
      <c r="T455" s="130">
        <f>Q454-S455</f>
        <v>-3.9999999999906777E-3</v>
      </c>
    </row>
    <row r="456" spans="1:20" x14ac:dyDescent="0.25">
      <c r="A456" s="85"/>
      <c r="B456" s="21"/>
      <c r="C456" s="21"/>
      <c r="D456" s="21"/>
      <c r="E456" s="21"/>
      <c r="F456" s="21"/>
      <c r="G456" s="21"/>
      <c r="H456" s="21"/>
      <c r="I456" s="21"/>
      <c r="J456" s="21"/>
      <c r="K456" s="153"/>
      <c r="L456" s="21"/>
      <c r="M456" s="20"/>
      <c r="N456" s="20"/>
      <c r="O456" s="20"/>
      <c r="P456" s="21"/>
      <c r="Q456" s="142"/>
      <c r="R456" s="84"/>
    </row>
    <row r="457" spans="1:20" ht="99" customHeight="1" x14ac:dyDescent="0.25">
      <c r="A457" s="79" t="s">
        <v>226</v>
      </c>
      <c r="B457" s="260" t="s">
        <v>22</v>
      </c>
      <c r="C457" s="261"/>
      <c r="D457" s="261"/>
      <c r="E457" s="261"/>
      <c r="F457" s="261"/>
      <c r="G457" s="261"/>
      <c r="H457" s="261"/>
      <c r="I457" s="262"/>
      <c r="J457" s="30" t="s">
        <v>101</v>
      </c>
      <c r="K457" s="141"/>
      <c r="L457" s="30"/>
      <c r="M457" s="30"/>
      <c r="N457" s="30"/>
      <c r="O457" s="30"/>
      <c r="P457" s="30"/>
      <c r="Q457" s="141">
        <f>SUM(Q458:Q458)</f>
        <v>17.75</v>
      </c>
      <c r="R457" s="80"/>
    </row>
    <row r="458" spans="1:20" x14ac:dyDescent="0.25">
      <c r="A458" s="83"/>
      <c r="B458" s="21" t="s">
        <v>97</v>
      </c>
      <c r="C458" s="21">
        <v>0</v>
      </c>
      <c r="D458" s="21" t="s">
        <v>98</v>
      </c>
      <c r="E458" s="21">
        <v>0</v>
      </c>
      <c r="F458" s="21" t="s">
        <v>99</v>
      </c>
      <c r="G458" s="21">
        <v>7</v>
      </c>
      <c r="H458" s="21" t="s">
        <v>98</v>
      </c>
      <c r="I458" s="21">
        <v>7.9</v>
      </c>
      <c r="J458" s="21"/>
      <c r="K458" s="153">
        <f>(G458*20)+I458</f>
        <v>147.9</v>
      </c>
      <c r="L458" s="21">
        <v>1.2</v>
      </c>
      <c r="M458" s="21">
        <v>0.05</v>
      </c>
      <c r="N458" s="21">
        <v>2</v>
      </c>
      <c r="O458" s="20"/>
      <c r="P458" s="20"/>
      <c r="Q458" s="142">
        <f>ROUND(K458*L458*M458*N458,2)</f>
        <v>17.75</v>
      </c>
      <c r="R458" s="97"/>
      <c r="S458" s="139">
        <f>K458*L458*M458*N458</f>
        <v>17.748000000000001</v>
      </c>
      <c r="T458" s="130">
        <f>Q457-S458</f>
        <v>1.9999999999988916E-3</v>
      </c>
    </row>
    <row r="459" spans="1:20" x14ac:dyDescent="0.25">
      <c r="A459" s="196"/>
      <c r="B459" s="182"/>
      <c r="C459" s="182"/>
      <c r="D459" s="182"/>
      <c r="E459" s="182"/>
      <c r="F459" s="182"/>
      <c r="G459" s="182"/>
      <c r="H459" s="182"/>
      <c r="I459" s="182"/>
      <c r="J459" s="182"/>
      <c r="K459" s="183"/>
      <c r="L459" s="182"/>
      <c r="M459" s="184"/>
      <c r="N459" s="182"/>
      <c r="O459" s="182"/>
      <c r="P459" s="182"/>
      <c r="Q459" s="183"/>
      <c r="R459" s="197"/>
    </row>
    <row r="460" spans="1:20" ht="48.75" customHeight="1" x14ac:dyDescent="0.25">
      <c r="A460" s="16" t="s">
        <v>238</v>
      </c>
      <c r="B460" s="256" t="s">
        <v>274</v>
      </c>
      <c r="C460" s="256"/>
      <c r="D460" s="256"/>
      <c r="E460" s="256"/>
      <c r="F460" s="256"/>
      <c r="G460" s="256"/>
      <c r="H460" s="256"/>
      <c r="I460" s="256"/>
      <c r="J460" s="30" t="s">
        <v>100</v>
      </c>
      <c r="K460" s="141"/>
      <c r="L460" s="30"/>
      <c r="M460" s="30"/>
      <c r="N460" s="30"/>
      <c r="O460" s="30"/>
      <c r="P460" s="30"/>
      <c r="Q460" s="141">
        <f>SUM(Q461)</f>
        <v>147.9</v>
      </c>
      <c r="R460" s="30"/>
    </row>
    <row r="461" spans="1:20" x14ac:dyDescent="0.25">
      <c r="A461" s="19"/>
      <c r="B461" s="21" t="s">
        <v>97</v>
      </c>
      <c r="C461" s="21">
        <v>0</v>
      </c>
      <c r="D461" s="21" t="s">
        <v>98</v>
      </c>
      <c r="E461" s="21">
        <v>0</v>
      </c>
      <c r="F461" s="21" t="s">
        <v>99</v>
      </c>
      <c r="G461" s="21">
        <v>7</v>
      </c>
      <c r="H461" s="21" t="s">
        <v>98</v>
      </c>
      <c r="I461" s="21">
        <v>7.9</v>
      </c>
      <c r="J461" s="20"/>
      <c r="K461" s="153">
        <f>(G461*20)+I461</f>
        <v>147.9</v>
      </c>
      <c r="L461" s="198"/>
      <c r="M461" s="199">
        <v>0.5</v>
      </c>
      <c r="N461" s="199">
        <v>2</v>
      </c>
      <c r="O461" s="198"/>
      <c r="P461" s="198"/>
      <c r="Q461" s="142">
        <f>ROUND(K461*M461*N461,2)</f>
        <v>147.9</v>
      </c>
      <c r="R461" s="26"/>
    </row>
    <row r="462" spans="1:20" x14ac:dyDescent="0.25">
      <c r="A462" s="19"/>
      <c r="B462" s="20"/>
      <c r="C462" s="20"/>
      <c r="D462" s="20"/>
      <c r="E462" s="20"/>
      <c r="F462" s="20"/>
      <c r="G462" s="20"/>
      <c r="H462" s="20"/>
      <c r="I462" s="20"/>
      <c r="J462" s="20"/>
      <c r="K462" s="142"/>
      <c r="L462" s="20"/>
      <c r="M462" s="25"/>
      <c r="N462" s="20"/>
      <c r="O462" s="20"/>
      <c r="P462" s="20"/>
      <c r="Q462" s="142"/>
      <c r="R462" s="26"/>
    </row>
    <row r="463" spans="1:20" ht="18.75" x14ac:dyDescent="0.3">
      <c r="A463" s="270" t="s">
        <v>85</v>
      </c>
      <c r="B463" s="271"/>
      <c r="C463" s="271"/>
      <c r="D463" s="271"/>
      <c r="E463" s="271"/>
      <c r="F463" s="271"/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2"/>
    </row>
    <row r="464" spans="1:20" x14ac:dyDescent="0.25">
      <c r="A464" s="78">
        <v>19</v>
      </c>
      <c r="B464" s="257" t="s">
        <v>253</v>
      </c>
      <c r="C464" s="257"/>
      <c r="D464" s="257"/>
      <c r="E464" s="257"/>
      <c r="F464" s="257"/>
      <c r="G464" s="257"/>
      <c r="H464" s="257"/>
      <c r="I464" s="257"/>
      <c r="J464" s="257"/>
      <c r="K464" s="257"/>
      <c r="L464" s="257"/>
      <c r="M464" s="257"/>
      <c r="N464" s="257"/>
      <c r="O464" s="257"/>
      <c r="P464" s="257"/>
      <c r="Q464" s="257"/>
      <c r="R464" s="269"/>
    </row>
    <row r="465" spans="1:25" x14ac:dyDescent="0.25">
      <c r="A465" s="266" t="s">
        <v>86</v>
      </c>
      <c r="B465" s="258"/>
      <c r="C465" s="258"/>
      <c r="D465" s="258"/>
      <c r="E465" s="258"/>
      <c r="F465" s="258"/>
      <c r="G465" s="258"/>
      <c r="H465" s="258"/>
      <c r="I465" s="258"/>
      <c r="J465" s="258" t="s">
        <v>87</v>
      </c>
      <c r="K465" s="258"/>
      <c r="L465" s="258"/>
      <c r="M465" s="258"/>
      <c r="N465" s="258"/>
      <c r="O465" s="258"/>
      <c r="P465" s="258"/>
      <c r="Q465" s="258"/>
      <c r="R465" s="267"/>
    </row>
    <row r="466" spans="1:25" x14ac:dyDescent="0.25">
      <c r="A466" s="266"/>
      <c r="B466" s="258"/>
      <c r="C466" s="258"/>
      <c r="D466" s="258"/>
      <c r="E466" s="258"/>
      <c r="F466" s="258"/>
      <c r="G466" s="258"/>
      <c r="H466" s="258"/>
      <c r="I466" s="258"/>
      <c r="J466" s="258"/>
      <c r="K466" s="258"/>
      <c r="L466" s="258"/>
      <c r="M466" s="258"/>
      <c r="N466" s="258"/>
      <c r="O466" s="258"/>
      <c r="P466" s="258"/>
      <c r="Q466" s="258"/>
      <c r="R466" s="267"/>
    </row>
    <row r="467" spans="1:25" x14ac:dyDescent="0.25">
      <c r="A467" s="266"/>
      <c r="B467" s="258"/>
      <c r="C467" s="258"/>
      <c r="D467" s="258"/>
      <c r="E467" s="258"/>
      <c r="F467" s="258"/>
      <c r="G467" s="258"/>
      <c r="H467" s="258"/>
      <c r="I467" s="258"/>
      <c r="J467" s="250" t="s">
        <v>88</v>
      </c>
      <c r="K467" s="251" t="s">
        <v>89</v>
      </c>
      <c r="L467" s="252" t="s">
        <v>90</v>
      </c>
      <c r="M467" s="252" t="s">
        <v>91</v>
      </c>
      <c r="N467" s="252" t="s">
        <v>92</v>
      </c>
      <c r="O467" s="253" t="s">
        <v>93</v>
      </c>
      <c r="P467" s="252" t="s">
        <v>94</v>
      </c>
      <c r="Q467" s="251" t="s">
        <v>95</v>
      </c>
      <c r="R467" s="268" t="s">
        <v>96</v>
      </c>
    </row>
    <row r="468" spans="1:25" x14ac:dyDescent="0.25">
      <c r="A468" s="266"/>
      <c r="B468" s="258"/>
      <c r="C468" s="258"/>
      <c r="D468" s="258"/>
      <c r="E468" s="258"/>
      <c r="F468" s="258"/>
      <c r="G468" s="258"/>
      <c r="H468" s="258"/>
      <c r="I468" s="258"/>
      <c r="J468" s="250"/>
      <c r="K468" s="251"/>
      <c r="L468" s="252"/>
      <c r="M468" s="252"/>
      <c r="N468" s="252"/>
      <c r="O468" s="254"/>
      <c r="P468" s="252"/>
      <c r="Q468" s="251"/>
      <c r="R468" s="268"/>
    </row>
    <row r="469" spans="1:25" ht="58.5" customHeight="1" x14ac:dyDescent="0.25">
      <c r="A469" s="79" t="s">
        <v>227</v>
      </c>
      <c r="B469" s="256" t="s">
        <v>312</v>
      </c>
      <c r="C469" s="256"/>
      <c r="D469" s="256"/>
      <c r="E469" s="256"/>
      <c r="F469" s="256"/>
      <c r="G469" s="256"/>
      <c r="H469" s="256"/>
      <c r="I469" s="256"/>
      <c r="J469" s="30" t="s">
        <v>100</v>
      </c>
      <c r="K469" s="141"/>
      <c r="L469" s="30"/>
      <c r="M469" s="30"/>
      <c r="N469" s="30"/>
      <c r="O469" s="30"/>
      <c r="P469" s="30"/>
      <c r="Q469" s="141">
        <f>SUM(Q470:Q470)</f>
        <v>4516.7</v>
      </c>
      <c r="R469" s="80"/>
    </row>
    <row r="470" spans="1:25" x14ac:dyDescent="0.25">
      <c r="A470" s="81"/>
      <c r="B470" s="21" t="s">
        <v>97</v>
      </c>
      <c r="C470" s="21">
        <v>0</v>
      </c>
      <c r="D470" s="21" t="s">
        <v>98</v>
      </c>
      <c r="E470" s="21">
        <v>0</v>
      </c>
      <c r="F470" s="21" t="s">
        <v>99</v>
      </c>
      <c r="G470" s="21">
        <v>36</v>
      </c>
      <c r="H470" s="21" t="s">
        <v>98</v>
      </c>
      <c r="I470" s="21">
        <v>8.5</v>
      </c>
      <c r="J470" s="21"/>
      <c r="K470" s="153">
        <f>(G470*20)+I470</f>
        <v>728.5</v>
      </c>
      <c r="L470" s="21">
        <v>6.2</v>
      </c>
      <c r="M470" s="20"/>
      <c r="N470" s="20"/>
      <c r="O470" s="20"/>
      <c r="P470" s="21"/>
      <c r="Q470" s="142">
        <f>ROUND(K470*L470,2)</f>
        <v>4516.7</v>
      </c>
      <c r="R470" s="82"/>
      <c r="S470" s="139">
        <f>K470*L470</f>
        <v>4516.7</v>
      </c>
      <c r="T470" s="130">
        <f>Q469-S470</f>
        <v>0</v>
      </c>
    </row>
    <row r="471" spans="1:25" x14ac:dyDescent="0.25">
      <c r="A471" s="83"/>
      <c r="B471" s="21"/>
      <c r="C471" s="21"/>
      <c r="D471" s="21"/>
      <c r="E471" s="21"/>
      <c r="F471" s="21"/>
      <c r="G471" s="21"/>
      <c r="H471" s="21"/>
      <c r="I471" s="21"/>
      <c r="J471" s="21"/>
      <c r="K471" s="153"/>
      <c r="L471" s="21"/>
      <c r="M471" s="20"/>
      <c r="N471" s="20"/>
      <c r="O471" s="20"/>
      <c r="P471" s="20"/>
      <c r="Q471" s="143"/>
      <c r="R471" s="97"/>
    </row>
    <row r="472" spans="1:25" ht="56.25" customHeight="1" x14ac:dyDescent="0.25">
      <c r="A472" s="79" t="s">
        <v>228</v>
      </c>
      <c r="B472" s="256" t="s">
        <v>301</v>
      </c>
      <c r="C472" s="256"/>
      <c r="D472" s="256"/>
      <c r="E472" s="256"/>
      <c r="F472" s="256"/>
      <c r="G472" s="256"/>
      <c r="H472" s="256"/>
      <c r="I472" s="256"/>
      <c r="J472" s="30" t="s">
        <v>18</v>
      </c>
      <c r="K472" s="141"/>
      <c r="L472" s="30"/>
      <c r="M472" s="30"/>
      <c r="N472" s="30"/>
      <c r="O472" s="30"/>
      <c r="P472" s="30"/>
      <c r="Q472" s="141">
        <f>SUM(Q473:Q473)</f>
        <v>1457</v>
      </c>
      <c r="R472" s="80"/>
    </row>
    <row r="473" spans="1:25" x14ac:dyDescent="0.25">
      <c r="A473" s="83"/>
      <c r="B473" s="21" t="s">
        <v>97</v>
      </c>
      <c r="C473" s="21">
        <v>0</v>
      </c>
      <c r="D473" s="21" t="s">
        <v>98</v>
      </c>
      <c r="E473" s="21">
        <v>0</v>
      </c>
      <c r="F473" s="21" t="s">
        <v>99</v>
      </c>
      <c r="G473" s="21">
        <v>36</v>
      </c>
      <c r="H473" s="21" t="s">
        <v>98</v>
      </c>
      <c r="I473" s="21">
        <v>8.5</v>
      </c>
      <c r="J473" s="21"/>
      <c r="K473" s="153">
        <f>(G473*20)+I473</f>
        <v>728.5</v>
      </c>
      <c r="L473" s="21"/>
      <c r="M473" s="20"/>
      <c r="N473" s="20">
        <v>2</v>
      </c>
      <c r="O473" s="20"/>
      <c r="P473" s="21"/>
      <c r="Q473" s="142">
        <f>ROUND(K473*N473,2)</f>
        <v>1457</v>
      </c>
      <c r="R473" s="82"/>
      <c r="S473">
        <f>K473*N473</f>
        <v>1457</v>
      </c>
      <c r="T473" s="130">
        <f>Q472-S473</f>
        <v>0</v>
      </c>
    </row>
    <row r="474" spans="1:25" x14ac:dyDescent="0.25">
      <c r="A474" s="83"/>
      <c r="B474" s="27"/>
      <c r="C474" s="29"/>
      <c r="D474" s="29"/>
      <c r="E474" s="29"/>
      <c r="F474" s="29"/>
      <c r="G474" s="29"/>
      <c r="H474" s="29"/>
      <c r="I474" s="29"/>
      <c r="J474" s="29"/>
      <c r="K474" s="154"/>
      <c r="L474" s="29"/>
      <c r="M474" s="28"/>
      <c r="N474" s="28"/>
      <c r="O474" s="28"/>
      <c r="P474" s="28"/>
      <c r="Q474" s="144"/>
      <c r="R474" s="84"/>
    </row>
    <row r="475" spans="1:25" ht="90" customHeight="1" x14ac:dyDescent="0.25">
      <c r="A475" s="79" t="s">
        <v>229</v>
      </c>
      <c r="B475" s="256" t="s">
        <v>84</v>
      </c>
      <c r="C475" s="256"/>
      <c r="D475" s="256"/>
      <c r="E475" s="256"/>
      <c r="F475" s="256"/>
      <c r="G475" s="256"/>
      <c r="H475" s="256"/>
      <c r="I475" s="256"/>
      <c r="J475" s="30" t="s">
        <v>18</v>
      </c>
      <c r="K475" s="141"/>
      <c r="L475" s="30"/>
      <c r="M475" s="30"/>
      <c r="N475" s="30"/>
      <c r="O475" s="30"/>
      <c r="P475" s="30"/>
      <c r="Q475" s="141">
        <f>SUM(Q476:Q476)</f>
        <v>1457</v>
      </c>
      <c r="R475" s="80"/>
      <c r="Y475">
        <f>6.2</f>
        <v>6.2</v>
      </c>
    </row>
    <row r="476" spans="1:25" x14ac:dyDescent="0.25">
      <c r="A476" s="83"/>
      <c r="B476" s="21" t="s">
        <v>97</v>
      </c>
      <c r="C476" s="21">
        <v>0</v>
      </c>
      <c r="D476" s="21" t="s">
        <v>98</v>
      </c>
      <c r="E476" s="21">
        <v>0</v>
      </c>
      <c r="F476" s="21" t="s">
        <v>99</v>
      </c>
      <c r="G476" s="21">
        <v>36</v>
      </c>
      <c r="H476" s="21" t="s">
        <v>98</v>
      </c>
      <c r="I476" s="21">
        <v>8.5</v>
      </c>
      <c r="J476" s="21"/>
      <c r="K476" s="153">
        <f>(G476*20)+I476</f>
        <v>728.5</v>
      </c>
      <c r="L476" s="21"/>
      <c r="M476" s="20"/>
      <c r="N476" s="20">
        <v>2</v>
      </c>
      <c r="O476" s="20"/>
      <c r="P476" s="21"/>
      <c r="Q476" s="142">
        <f>ROUND(K476*N476,2)</f>
        <v>1457</v>
      </c>
      <c r="R476" s="82"/>
      <c r="S476">
        <f>K476*N476</f>
        <v>1457</v>
      </c>
      <c r="T476" s="130">
        <f>Q475-S476</f>
        <v>0</v>
      </c>
    </row>
    <row r="477" spans="1:25" x14ac:dyDescent="0.25">
      <c r="A477" s="83"/>
      <c r="B477" s="21"/>
      <c r="C477" s="21"/>
      <c r="D477" s="21"/>
      <c r="E477" s="21"/>
      <c r="F477" s="21"/>
      <c r="G477" s="21"/>
      <c r="H477" s="21"/>
      <c r="I477" s="21"/>
      <c r="J477" s="21"/>
      <c r="K477" s="153"/>
      <c r="L477" s="21"/>
      <c r="M477" s="20"/>
      <c r="N477" s="20"/>
      <c r="O477" s="20"/>
      <c r="P477" s="20"/>
      <c r="Q477" s="143"/>
      <c r="R477" s="97"/>
    </row>
    <row r="478" spans="1:25" ht="72.75" customHeight="1" x14ac:dyDescent="0.25">
      <c r="A478" s="79" t="s">
        <v>230</v>
      </c>
      <c r="B478" s="256" t="s">
        <v>17</v>
      </c>
      <c r="C478" s="256"/>
      <c r="D478" s="256"/>
      <c r="E478" s="256"/>
      <c r="F478" s="256"/>
      <c r="G478" s="256"/>
      <c r="H478" s="256"/>
      <c r="I478" s="256"/>
      <c r="J478" s="30" t="s">
        <v>100</v>
      </c>
      <c r="K478" s="141"/>
      <c r="L478" s="30"/>
      <c r="M478" s="30"/>
      <c r="N478" s="30"/>
      <c r="O478" s="30"/>
      <c r="P478" s="30"/>
      <c r="Q478" s="141">
        <f>SUM(Q479:Q479)</f>
        <v>4006.75</v>
      </c>
      <c r="R478" s="80"/>
    </row>
    <row r="479" spans="1:25" x14ac:dyDescent="0.25">
      <c r="A479" s="83"/>
      <c r="B479" s="21" t="s">
        <v>97</v>
      </c>
      <c r="C479" s="21">
        <v>0</v>
      </c>
      <c r="D479" s="21" t="s">
        <v>98</v>
      </c>
      <c r="E479" s="21">
        <v>0</v>
      </c>
      <c r="F479" s="21" t="s">
        <v>99</v>
      </c>
      <c r="G479" s="21">
        <v>36</v>
      </c>
      <c r="H479" s="21" t="s">
        <v>98</v>
      </c>
      <c r="I479" s="21">
        <v>8.5</v>
      </c>
      <c r="J479" s="21"/>
      <c r="K479" s="153">
        <f>(G479*20)+I479</f>
        <v>728.5</v>
      </c>
      <c r="L479" s="21">
        <v>5.5</v>
      </c>
      <c r="M479" s="20"/>
      <c r="N479" s="20"/>
      <c r="O479" s="20"/>
      <c r="P479" s="21"/>
      <c r="Q479" s="142">
        <f>ROUND(K479*L479,2)</f>
        <v>4006.75</v>
      </c>
      <c r="R479" s="82"/>
      <c r="S479">
        <f>K479*L479</f>
        <v>4006.75</v>
      </c>
      <c r="T479" s="130">
        <f>Q478-S479</f>
        <v>0</v>
      </c>
    </row>
    <row r="480" spans="1:25" x14ac:dyDescent="0.25">
      <c r="A480" s="83"/>
      <c r="B480" s="20"/>
      <c r="C480" s="20"/>
      <c r="D480" s="20"/>
      <c r="E480" s="20"/>
      <c r="F480" s="20"/>
      <c r="G480" s="20"/>
      <c r="H480" s="20"/>
      <c r="I480" s="20"/>
      <c r="J480" s="20"/>
      <c r="K480" s="153"/>
      <c r="L480" s="21"/>
      <c r="M480" s="21"/>
      <c r="N480" s="20"/>
      <c r="O480" s="20"/>
      <c r="P480" s="20"/>
      <c r="Q480" s="142"/>
      <c r="R480" s="97"/>
    </row>
    <row r="481" spans="1:20" ht="90" customHeight="1" x14ac:dyDescent="0.25">
      <c r="A481" s="79" t="s">
        <v>231</v>
      </c>
      <c r="B481" s="260" t="s">
        <v>28</v>
      </c>
      <c r="C481" s="261"/>
      <c r="D481" s="261"/>
      <c r="E481" s="261"/>
      <c r="F481" s="261"/>
      <c r="G481" s="261"/>
      <c r="H481" s="261"/>
      <c r="I481" s="262"/>
      <c r="J481" s="30" t="s">
        <v>101</v>
      </c>
      <c r="K481" s="141"/>
      <c r="L481" s="30"/>
      <c r="M481" s="30"/>
      <c r="N481" s="30"/>
      <c r="O481" s="30"/>
      <c r="P481" s="30"/>
      <c r="Q481" s="141">
        <f>SUM(Q482:Q482)</f>
        <v>262.26</v>
      </c>
      <c r="R481" s="80"/>
    </row>
    <row r="482" spans="1:20" x14ac:dyDescent="0.25">
      <c r="A482" s="83"/>
      <c r="B482" s="21" t="s">
        <v>97</v>
      </c>
      <c r="C482" s="21">
        <v>0</v>
      </c>
      <c r="D482" s="21" t="s">
        <v>98</v>
      </c>
      <c r="E482" s="21">
        <v>0</v>
      </c>
      <c r="F482" s="21" t="s">
        <v>99</v>
      </c>
      <c r="G482" s="21">
        <v>36</v>
      </c>
      <c r="H482" s="21" t="s">
        <v>98</v>
      </c>
      <c r="I482" s="21">
        <v>8.5</v>
      </c>
      <c r="J482" s="21"/>
      <c r="K482" s="153">
        <f>(G482*20)+I482</f>
        <v>728.5</v>
      </c>
      <c r="L482" s="21">
        <v>1.2</v>
      </c>
      <c r="M482" s="21">
        <v>0.15</v>
      </c>
      <c r="N482" s="21">
        <v>2</v>
      </c>
      <c r="O482" s="20"/>
      <c r="P482" s="20"/>
      <c r="Q482" s="142">
        <f>ROUND(K482*L482*M482*N482,2)</f>
        <v>262.26</v>
      </c>
      <c r="R482" s="97"/>
      <c r="S482" s="139">
        <f>K482*L482*M482*N482</f>
        <v>262.26</v>
      </c>
      <c r="T482" s="130">
        <f>Q481-S482</f>
        <v>0</v>
      </c>
    </row>
    <row r="483" spans="1:20" x14ac:dyDescent="0.25">
      <c r="A483" s="85"/>
      <c r="B483" s="21"/>
      <c r="C483" s="21"/>
      <c r="D483" s="21"/>
      <c r="E483" s="21"/>
      <c r="F483" s="21"/>
      <c r="G483" s="21"/>
      <c r="H483" s="21"/>
      <c r="I483" s="21"/>
      <c r="J483" s="21"/>
      <c r="K483" s="153"/>
      <c r="L483" s="21"/>
      <c r="M483" s="20"/>
      <c r="N483" s="20"/>
      <c r="O483" s="20"/>
      <c r="P483" s="21"/>
      <c r="Q483" s="142"/>
      <c r="R483" s="84"/>
    </row>
    <row r="484" spans="1:20" ht="67.5" customHeight="1" x14ac:dyDescent="0.25">
      <c r="A484" s="79" t="s">
        <v>232</v>
      </c>
      <c r="B484" s="260" t="s">
        <v>22</v>
      </c>
      <c r="C484" s="261"/>
      <c r="D484" s="261"/>
      <c r="E484" s="261"/>
      <c r="F484" s="261"/>
      <c r="G484" s="261"/>
      <c r="H484" s="261"/>
      <c r="I484" s="262"/>
      <c r="J484" s="30" t="s">
        <v>101</v>
      </c>
      <c r="K484" s="141"/>
      <c r="L484" s="30"/>
      <c r="M484" s="30"/>
      <c r="N484" s="30"/>
      <c r="O484" s="30"/>
      <c r="P484" s="30"/>
      <c r="Q484" s="141">
        <f>SUM(Q485:Q485)</f>
        <v>87.42</v>
      </c>
      <c r="R484" s="80"/>
    </row>
    <row r="485" spans="1:20" x14ac:dyDescent="0.25">
      <c r="A485" s="83"/>
      <c r="B485" s="21" t="s">
        <v>97</v>
      </c>
      <c r="C485" s="21">
        <v>0</v>
      </c>
      <c r="D485" s="21" t="s">
        <v>98</v>
      </c>
      <c r="E485" s="21">
        <v>0</v>
      </c>
      <c r="F485" s="21" t="s">
        <v>99</v>
      </c>
      <c r="G485" s="21">
        <v>36</v>
      </c>
      <c r="H485" s="21" t="s">
        <v>98</v>
      </c>
      <c r="I485" s="21">
        <v>8.5</v>
      </c>
      <c r="J485" s="21"/>
      <c r="K485" s="153">
        <f>(G485*20)+I485</f>
        <v>728.5</v>
      </c>
      <c r="L485" s="21">
        <v>1.2</v>
      </c>
      <c r="M485" s="21">
        <v>0.05</v>
      </c>
      <c r="N485" s="21">
        <v>2</v>
      </c>
      <c r="O485" s="20"/>
      <c r="P485" s="20"/>
      <c r="Q485" s="142">
        <f>ROUND(K485*L485*M485*N485,2)</f>
        <v>87.42</v>
      </c>
      <c r="R485" s="97"/>
      <c r="S485" s="139">
        <f>K485*L485*M485*N485</f>
        <v>87.42</v>
      </c>
      <c r="T485" s="130">
        <f>Q484-S485</f>
        <v>0</v>
      </c>
    </row>
    <row r="486" spans="1:20" x14ac:dyDescent="0.25">
      <c r="A486" s="196"/>
      <c r="B486" s="182"/>
      <c r="C486" s="182"/>
      <c r="D486" s="182"/>
      <c r="E486" s="182"/>
      <c r="F486" s="182"/>
      <c r="G486" s="182"/>
      <c r="H486" s="182"/>
      <c r="I486" s="182"/>
      <c r="J486" s="182"/>
      <c r="K486" s="183"/>
      <c r="L486" s="182"/>
      <c r="M486" s="184"/>
      <c r="N486" s="182"/>
      <c r="O486" s="182"/>
      <c r="P486" s="182"/>
      <c r="Q486" s="183"/>
      <c r="R486" s="197"/>
    </row>
    <row r="487" spans="1:20" ht="48.75" customHeight="1" x14ac:dyDescent="0.25">
      <c r="A487" s="16" t="s">
        <v>239</v>
      </c>
      <c r="B487" s="256" t="s">
        <v>274</v>
      </c>
      <c r="C487" s="256"/>
      <c r="D487" s="256"/>
      <c r="E487" s="256"/>
      <c r="F487" s="256"/>
      <c r="G487" s="256"/>
      <c r="H487" s="256"/>
      <c r="I487" s="256"/>
      <c r="J487" s="30" t="s">
        <v>100</v>
      </c>
      <c r="K487" s="141"/>
      <c r="L487" s="30"/>
      <c r="M487" s="30"/>
      <c r="N487" s="30"/>
      <c r="O487" s="30"/>
      <c r="P487" s="30"/>
      <c r="Q487" s="141">
        <f>SUM(Q488)</f>
        <v>728.5</v>
      </c>
      <c r="R487" s="30"/>
    </row>
    <row r="488" spans="1:20" x14ac:dyDescent="0.25">
      <c r="A488" s="19"/>
      <c r="B488" s="21" t="s">
        <v>97</v>
      </c>
      <c r="C488" s="21">
        <v>0</v>
      </c>
      <c r="D488" s="21" t="s">
        <v>98</v>
      </c>
      <c r="E488" s="21">
        <v>0</v>
      </c>
      <c r="F488" s="21" t="s">
        <v>99</v>
      </c>
      <c r="G488" s="21">
        <v>36</v>
      </c>
      <c r="H488" s="21" t="s">
        <v>98</v>
      </c>
      <c r="I488" s="21">
        <v>8.5</v>
      </c>
      <c r="J488" s="20"/>
      <c r="K488" s="153">
        <f>(G488*20)+I488</f>
        <v>728.5</v>
      </c>
      <c r="L488" s="198"/>
      <c r="M488" s="199">
        <v>0.5</v>
      </c>
      <c r="N488" s="199">
        <v>2</v>
      </c>
      <c r="O488" s="198"/>
      <c r="P488" s="198"/>
      <c r="Q488" s="142">
        <f>ROUND(K488*M488*N488,2)</f>
        <v>728.5</v>
      </c>
      <c r="R488" s="26"/>
    </row>
    <row r="489" spans="1:20" x14ac:dyDescent="0.25">
      <c r="A489" s="19"/>
      <c r="B489" s="20"/>
      <c r="C489" s="20"/>
      <c r="D489" s="20"/>
      <c r="E489" s="20"/>
      <c r="F489" s="20"/>
      <c r="G489" s="20"/>
      <c r="H489" s="20"/>
      <c r="I489" s="20"/>
      <c r="J489" s="20"/>
      <c r="K489" s="142"/>
      <c r="L489" s="20"/>
      <c r="M489" s="25"/>
      <c r="N489" s="20"/>
      <c r="O489" s="20"/>
      <c r="P489" s="20"/>
      <c r="Q489" s="142"/>
      <c r="R489" s="26"/>
    </row>
    <row r="490" spans="1:20" ht="18.75" x14ac:dyDescent="0.3">
      <c r="A490" s="270" t="s">
        <v>85</v>
      </c>
      <c r="B490" s="271"/>
      <c r="C490" s="271"/>
      <c r="D490" s="271"/>
      <c r="E490" s="271"/>
      <c r="F490" s="271"/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2"/>
    </row>
    <row r="491" spans="1:20" x14ac:dyDescent="0.25">
      <c r="A491" s="78">
        <v>20</v>
      </c>
      <c r="B491" s="257" t="s">
        <v>313</v>
      </c>
      <c r="C491" s="257"/>
      <c r="D491" s="257"/>
      <c r="E491" s="257"/>
      <c r="F491" s="257"/>
      <c r="G491" s="257"/>
      <c r="H491" s="257"/>
      <c r="I491" s="257"/>
      <c r="J491" s="257"/>
      <c r="K491" s="257"/>
      <c r="L491" s="257"/>
      <c r="M491" s="257"/>
      <c r="N491" s="257"/>
      <c r="O491" s="257"/>
      <c r="P491" s="257"/>
      <c r="Q491" s="257"/>
      <c r="R491" s="269"/>
    </row>
    <row r="492" spans="1:20" x14ac:dyDescent="0.25">
      <c r="A492" s="266" t="s">
        <v>86</v>
      </c>
      <c r="B492" s="258"/>
      <c r="C492" s="258"/>
      <c r="D492" s="258"/>
      <c r="E492" s="258"/>
      <c r="F492" s="258"/>
      <c r="G492" s="258"/>
      <c r="H492" s="258"/>
      <c r="I492" s="258"/>
      <c r="J492" s="258" t="s">
        <v>87</v>
      </c>
      <c r="K492" s="258"/>
      <c r="L492" s="258"/>
      <c r="M492" s="258"/>
      <c r="N492" s="258"/>
      <c r="O492" s="258"/>
      <c r="P492" s="258"/>
      <c r="Q492" s="258"/>
      <c r="R492" s="267"/>
    </row>
    <row r="493" spans="1:20" x14ac:dyDescent="0.25">
      <c r="A493" s="266"/>
      <c r="B493" s="258"/>
      <c r="C493" s="258"/>
      <c r="D493" s="258"/>
      <c r="E493" s="258"/>
      <c r="F493" s="258"/>
      <c r="G493" s="258"/>
      <c r="H493" s="258"/>
      <c r="I493" s="258"/>
      <c r="J493" s="258"/>
      <c r="K493" s="258"/>
      <c r="L493" s="258"/>
      <c r="M493" s="258"/>
      <c r="N493" s="258"/>
      <c r="O493" s="258"/>
      <c r="P493" s="258"/>
      <c r="Q493" s="258"/>
      <c r="R493" s="267"/>
    </row>
    <row r="494" spans="1:20" x14ac:dyDescent="0.25">
      <c r="A494" s="266"/>
      <c r="B494" s="258"/>
      <c r="C494" s="258"/>
      <c r="D494" s="258"/>
      <c r="E494" s="258"/>
      <c r="F494" s="258"/>
      <c r="G494" s="258"/>
      <c r="H494" s="258"/>
      <c r="I494" s="258"/>
      <c r="J494" s="250" t="s">
        <v>88</v>
      </c>
      <c r="K494" s="251" t="s">
        <v>89</v>
      </c>
      <c r="L494" s="252" t="s">
        <v>90</v>
      </c>
      <c r="M494" s="252" t="s">
        <v>91</v>
      </c>
      <c r="N494" s="252" t="s">
        <v>92</v>
      </c>
      <c r="O494" s="253" t="s">
        <v>93</v>
      </c>
      <c r="P494" s="252" t="s">
        <v>94</v>
      </c>
      <c r="Q494" s="251" t="s">
        <v>95</v>
      </c>
      <c r="R494" s="268" t="s">
        <v>96</v>
      </c>
    </row>
    <row r="495" spans="1:20" x14ac:dyDescent="0.25">
      <c r="A495" s="266"/>
      <c r="B495" s="258"/>
      <c r="C495" s="258"/>
      <c r="D495" s="258"/>
      <c r="E495" s="258"/>
      <c r="F495" s="258"/>
      <c r="G495" s="258"/>
      <c r="H495" s="258"/>
      <c r="I495" s="258"/>
      <c r="J495" s="250"/>
      <c r="K495" s="251"/>
      <c r="L495" s="252"/>
      <c r="M495" s="252"/>
      <c r="N495" s="252"/>
      <c r="O495" s="254"/>
      <c r="P495" s="252"/>
      <c r="Q495" s="251"/>
      <c r="R495" s="268"/>
    </row>
    <row r="496" spans="1:20" ht="49.5" customHeight="1" x14ac:dyDescent="0.25">
      <c r="A496" s="79" t="s">
        <v>233</v>
      </c>
      <c r="B496" s="256" t="s">
        <v>312</v>
      </c>
      <c r="C496" s="256"/>
      <c r="D496" s="256"/>
      <c r="E496" s="256"/>
      <c r="F496" s="256"/>
      <c r="G496" s="256"/>
      <c r="H496" s="256"/>
      <c r="I496" s="256"/>
      <c r="J496" s="30" t="s">
        <v>100</v>
      </c>
      <c r="K496" s="141"/>
      <c r="L496" s="30"/>
      <c r="M496" s="30"/>
      <c r="N496" s="30"/>
      <c r="O496" s="30"/>
      <c r="P496" s="30"/>
      <c r="Q496" s="141">
        <f>SUM(Q497:Q497)</f>
        <v>3192.88</v>
      </c>
      <c r="R496" s="80"/>
    </row>
    <row r="497" spans="1:18" x14ac:dyDescent="0.25">
      <c r="A497" s="81"/>
      <c r="B497" s="21" t="s">
        <v>97</v>
      </c>
      <c r="C497" s="21">
        <v>0</v>
      </c>
      <c r="D497" s="21" t="s">
        <v>98</v>
      </c>
      <c r="E497" s="21">
        <v>0</v>
      </c>
      <c r="F497" s="21" t="s">
        <v>99</v>
      </c>
      <c r="G497" s="21">
        <v>25</v>
      </c>
      <c r="H497" s="21" t="s">
        <v>98</v>
      </c>
      <c r="I497" s="21">
        <v>14.98</v>
      </c>
      <c r="J497" s="21"/>
      <c r="K497" s="153">
        <f>(G497*20)+I497</f>
        <v>514.98</v>
      </c>
      <c r="L497" s="21">
        <v>6.2</v>
      </c>
      <c r="M497" s="20"/>
      <c r="N497" s="20"/>
      <c r="O497" s="20"/>
      <c r="P497" s="21"/>
      <c r="Q497" s="142">
        <f>ROUND(K497*L497,2)</f>
        <v>3192.88</v>
      </c>
      <c r="R497" s="82"/>
    </row>
    <row r="498" spans="1:18" x14ac:dyDescent="0.25">
      <c r="A498" s="83"/>
      <c r="B498" s="21"/>
      <c r="C498" s="21"/>
      <c r="D498" s="21"/>
      <c r="E498" s="21"/>
      <c r="F498" s="21"/>
      <c r="G498" s="21"/>
      <c r="H498" s="21"/>
      <c r="I498" s="21"/>
      <c r="J498" s="21"/>
      <c r="K498" s="153"/>
      <c r="L498" s="21"/>
      <c r="M498" s="20"/>
      <c r="N498" s="20"/>
      <c r="O498" s="20"/>
      <c r="P498" s="20"/>
      <c r="Q498" s="143"/>
      <c r="R498" s="226"/>
    </row>
    <row r="499" spans="1:18" ht="63.75" customHeight="1" x14ac:dyDescent="0.25">
      <c r="A499" s="79" t="s">
        <v>234</v>
      </c>
      <c r="B499" s="256" t="s">
        <v>301</v>
      </c>
      <c r="C499" s="256"/>
      <c r="D499" s="256"/>
      <c r="E499" s="256"/>
      <c r="F499" s="256"/>
      <c r="G499" s="256"/>
      <c r="H499" s="256"/>
      <c r="I499" s="256"/>
      <c r="J499" s="30" t="s">
        <v>18</v>
      </c>
      <c r="K499" s="141"/>
      <c r="L499" s="30"/>
      <c r="M499" s="30"/>
      <c r="N499" s="30"/>
      <c r="O499" s="30"/>
      <c r="P499" s="30"/>
      <c r="Q499" s="141">
        <f>SUM(Q500:Q500)</f>
        <v>1029.96</v>
      </c>
      <c r="R499" s="80"/>
    </row>
    <row r="500" spans="1:18" x14ac:dyDescent="0.25">
      <c r="A500" s="83"/>
      <c r="B500" s="21" t="s">
        <v>97</v>
      </c>
      <c r="C500" s="21">
        <v>0</v>
      </c>
      <c r="D500" s="21" t="s">
        <v>98</v>
      </c>
      <c r="E500" s="21">
        <v>0</v>
      </c>
      <c r="F500" s="21" t="s">
        <v>99</v>
      </c>
      <c r="G500" s="21">
        <v>25</v>
      </c>
      <c r="H500" s="21" t="s">
        <v>98</v>
      </c>
      <c r="I500" s="21">
        <v>14.98</v>
      </c>
      <c r="J500" s="21"/>
      <c r="K500" s="153">
        <f>(G500*20)+I500</f>
        <v>514.98</v>
      </c>
      <c r="L500" s="21"/>
      <c r="M500" s="20"/>
      <c r="N500" s="20">
        <v>2</v>
      </c>
      <c r="O500" s="20"/>
      <c r="P500" s="21"/>
      <c r="Q500" s="142">
        <f>ROUND(K500*N500,2)</f>
        <v>1029.96</v>
      </c>
      <c r="R500" s="82"/>
    </row>
    <row r="501" spans="1:18" x14ac:dyDescent="0.25">
      <c r="A501" s="83"/>
      <c r="B501" s="27"/>
      <c r="C501" s="29"/>
      <c r="D501" s="29"/>
      <c r="E501" s="29"/>
      <c r="F501" s="29"/>
      <c r="G501" s="29"/>
      <c r="H501" s="29"/>
      <c r="I501" s="29"/>
      <c r="J501" s="29"/>
      <c r="K501" s="154"/>
      <c r="L501" s="29"/>
      <c r="M501" s="28"/>
      <c r="N501" s="28"/>
      <c r="O501" s="28"/>
      <c r="P501" s="28"/>
      <c r="Q501" s="144"/>
      <c r="R501" s="84"/>
    </row>
    <row r="502" spans="1:18" ht="102.75" customHeight="1" x14ac:dyDescent="0.25">
      <c r="A502" s="79" t="s">
        <v>235</v>
      </c>
      <c r="B502" s="256" t="s">
        <v>84</v>
      </c>
      <c r="C502" s="256"/>
      <c r="D502" s="256"/>
      <c r="E502" s="256"/>
      <c r="F502" s="256"/>
      <c r="G502" s="256"/>
      <c r="H502" s="256"/>
      <c r="I502" s="256"/>
      <c r="J502" s="30" t="s">
        <v>18</v>
      </c>
      <c r="K502" s="141"/>
      <c r="L502" s="30"/>
      <c r="M502" s="30"/>
      <c r="N502" s="30"/>
      <c r="O502" s="30"/>
      <c r="P502" s="30"/>
      <c r="Q502" s="141">
        <f>SUM(Q503:Q503)</f>
        <v>1029.96</v>
      </c>
      <c r="R502" s="80"/>
    </row>
    <row r="503" spans="1:18" x14ac:dyDescent="0.25">
      <c r="A503" s="83"/>
      <c r="B503" s="21" t="s">
        <v>97</v>
      </c>
      <c r="C503" s="21">
        <v>0</v>
      </c>
      <c r="D503" s="21" t="s">
        <v>98</v>
      </c>
      <c r="E503" s="21">
        <v>0</v>
      </c>
      <c r="F503" s="21" t="s">
        <v>99</v>
      </c>
      <c r="G503" s="21">
        <v>25</v>
      </c>
      <c r="H503" s="21" t="s">
        <v>98</v>
      </c>
      <c r="I503" s="21">
        <v>14.98</v>
      </c>
      <c r="J503" s="21"/>
      <c r="K503" s="153">
        <f>(G503*20)+I503</f>
        <v>514.98</v>
      </c>
      <c r="L503" s="21"/>
      <c r="M503" s="20"/>
      <c r="N503" s="20">
        <v>2</v>
      </c>
      <c r="O503" s="20"/>
      <c r="P503" s="21"/>
      <c r="Q503" s="142">
        <f>ROUND(K503*N503,2)</f>
        <v>1029.96</v>
      </c>
      <c r="R503" s="82"/>
    </row>
    <row r="504" spans="1:18" x14ac:dyDescent="0.25">
      <c r="A504" s="83"/>
      <c r="B504" s="21"/>
      <c r="C504" s="21"/>
      <c r="D504" s="21"/>
      <c r="E504" s="21"/>
      <c r="F504" s="21"/>
      <c r="G504" s="21"/>
      <c r="H504" s="21"/>
      <c r="I504" s="21"/>
      <c r="J504" s="21"/>
      <c r="K504" s="153"/>
      <c r="L504" s="21"/>
      <c r="M504" s="20"/>
      <c r="N504" s="20"/>
      <c r="O504" s="20"/>
      <c r="P504" s="20"/>
      <c r="Q504" s="143"/>
      <c r="R504" s="226"/>
    </row>
    <row r="505" spans="1:18" ht="68.25" customHeight="1" x14ac:dyDescent="0.25">
      <c r="A505" s="79" t="s">
        <v>236</v>
      </c>
      <c r="B505" s="256" t="s">
        <v>17</v>
      </c>
      <c r="C505" s="256"/>
      <c r="D505" s="256"/>
      <c r="E505" s="256"/>
      <c r="F505" s="256"/>
      <c r="G505" s="256"/>
      <c r="H505" s="256"/>
      <c r="I505" s="256"/>
      <c r="J505" s="30" t="s">
        <v>100</v>
      </c>
      <c r="K505" s="141"/>
      <c r="L505" s="30"/>
      <c r="M505" s="30"/>
      <c r="N505" s="30"/>
      <c r="O505" s="30"/>
      <c r="P505" s="30"/>
      <c r="Q505" s="141">
        <f>SUM(Q506:Q506)</f>
        <v>2832.39</v>
      </c>
      <c r="R505" s="80"/>
    </row>
    <row r="506" spans="1:18" x14ac:dyDescent="0.25">
      <c r="A506" s="83"/>
      <c r="B506" s="21" t="s">
        <v>97</v>
      </c>
      <c r="C506" s="21">
        <v>0</v>
      </c>
      <c r="D506" s="21" t="s">
        <v>98</v>
      </c>
      <c r="E506" s="21">
        <v>0</v>
      </c>
      <c r="F506" s="21" t="s">
        <v>99</v>
      </c>
      <c r="G506" s="21">
        <v>25</v>
      </c>
      <c r="H506" s="21" t="s">
        <v>98</v>
      </c>
      <c r="I506" s="21">
        <v>14.98</v>
      </c>
      <c r="J506" s="21"/>
      <c r="K506" s="153">
        <f>(G506*20)+I506</f>
        <v>514.98</v>
      </c>
      <c r="L506" s="21">
        <v>5.5</v>
      </c>
      <c r="M506" s="20"/>
      <c r="N506" s="20"/>
      <c r="O506" s="20"/>
      <c r="P506" s="21"/>
      <c r="Q506" s="142">
        <f>ROUND(K506*L506,2)</f>
        <v>2832.39</v>
      </c>
      <c r="R506" s="82"/>
    </row>
    <row r="507" spans="1:18" x14ac:dyDescent="0.25">
      <c r="A507" s="83"/>
      <c r="B507" s="20"/>
      <c r="C507" s="20"/>
      <c r="D507" s="20"/>
      <c r="E507" s="20"/>
      <c r="F507" s="20"/>
      <c r="G507" s="20"/>
      <c r="H507" s="20"/>
      <c r="I507" s="20"/>
      <c r="J507" s="20"/>
      <c r="K507" s="153"/>
      <c r="L507" s="21"/>
      <c r="M507" s="21"/>
      <c r="N507" s="20"/>
      <c r="O507" s="20"/>
      <c r="P507" s="20"/>
      <c r="Q507" s="142"/>
      <c r="R507" s="226"/>
    </row>
    <row r="508" spans="1:18" ht="51.75" customHeight="1" x14ac:dyDescent="0.25">
      <c r="A508" s="79" t="s">
        <v>237</v>
      </c>
      <c r="B508" s="260" t="s">
        <v>28</v>
      </c>
      <c r="C508" s="261"/>
      <c r="D508" s="261"/>
      <c r="E508" s="261"/>
      <c r="F508" s="261"/>
      <c r="G508" s="261"/>
      <c r="H508" s="261"/>
      <c r="I508" s="262"/>
      <c r="J508" s="30" t="s">
        <v>101</v>
      </c>
      <c r="K508" s="141"/>
      <c r="L508" s="30"/>
      <c r="M508" s="30"/>
      <c r="N508" s="30"/>
      <c r="O508" s="30"/>
      <c r="P508" s="30"/>
      <c r="Q508" s="141">
        <f>SUM(Q509:Q509)</f>
        <v>185.39</v>
      </c>
      <c r="R508" s="80"/>
    </row>
    <row r="509" spans="1:18" x14ac:dyDescent="0.25">
      <c r="A509" s="83"/>
      <c r="B509" s="21" t="s">
        <v>97</v>
      </c>
      <c r="C509" s="21">
        <v>0</v>
      </c>
      <c r="D509" s="21" t="s">
        <v>98</v>
      </c>
      <c r="E509" s="21">
        <v>0</v>
      </c>
      <c r="F509" s="21" t="s">
        <v>99</v>
      </c>
      <c r="G509" s="21">
        <v>25</v>
      </c>
      <c r="H509" s="21" t="s">
        <v>98</v>
      </c>
      <c r="I509" s="21">
        <v>14.98</v>
      </c>
      <c r="J509" s="21"/>
      <c r="K509" s="153">
        <f>(G509*20)+I509</f>
        <v>514.98</v>
      </c>
      <c r="L509" s="21">
        <v>1.2</v>
      </c>
      <c r="M509" s="21">
        <v>0.15</v>
      </c>
      <c r="N509" s="21">
        <v>2</v>
      </c>
      <c r="O509" s="20"/>
      <c r="P509" s="20"/>
      <c r="Q509" s="142">
        <f>ROUND(K509*L509*M509*N509,2)</f>
        <v>185.39</v>
      </c>
      <c r="R509" s="226"/>
    </row>
    <row r="510" spans="1:18" x14ac:dyDescent="0.25">
      <c r="A510" s="85"/>
      <c r="B510" s="21"/>
      <c r="C510" s="21"/>
      <c r="D510" s="21"/>
      <c r="E510" s="21"/>
      <c r="F510" s="21"/>
      <c r="G510" s="21"/>
      <c r="H510" s="21"/>
      <c r="I510" s="21"/>
      <c r="J510" s="21"/>
      <c r="K510" s="153"/>
      <c r="L510" s="21"/>
      <c r="M510" s="20"/>
      <c r="N510" s="20"/>
      <c r="O510" s="20"/>
      <c r="P510" s="21"/>
      <c r="Q510" s="142"/>
      <c r="R510" s="84"/>
    </row>
    <row r="511" spans="1:18" ht="65.25" customHeight="1" x14ac:dyDescent="0.25">
      <c r="A511" s="79" t="s">
        <v>314</v>
      </c>
      <c r="B511" s="260" t="s">
        <v>22</v>
      </c>
      <c r="C511" s="261"/>
      <c r="D511" s="261"/>
      <c r="E511" s="261"/>
      <c r="F511" s="261"/>
      <c r="G511" s="261"/>
      <c r="H511" s="261"/>
      <c r="I511" s="262"/>
      <c r="J511" s="30" t="s">
        <v>101</v>
      </c>
      <c r="K511" s="141"/>
      <c r="L511" s="30"/>
      <c r="M511" s="30"/>
      <c r="N511" s="30"/>
      <c r="O511" s="30"/>
      <c r="P511" s="30"/>
      <c r="Q511" s="141">
        <f>SUM(Q512:Q512)</f>
        <v>61.8</v>
      </c>
      <c r="R511" s="80"/>
    </row>
    <row r="512" spans="1:18" x14ac:dyDescent="0.25">
      <c r="A512" s="83"/>
      <c r="B512" s="21" t="s">
        <v>97</v>
      </c>
      <c r="C512" s="21">
        <v>0</v>
      </c>
      <c r="D512" s="21" t="s">
        <v>98</v>
      </c>
      <c r="E512" s="21">
        <v>0</v>
      </c>
      <c r="F512" s="21" t="s">
        <v>99</v>
      </c>
      <c r="G512" s="21">
        <v>25</v>
      </c>
      <c r="H512" s="21" t="s">
        <v>98</v>
      </c>
      <c r="I512" s="21">
        <v>14.98</v>
      </c>
      <c r="J512" s="21"/>
      <c r="K512" s="153">
        <f>(G512*20)+I512</f>
        <v>514.98</v>
      </c>
      <c r="L512" s="21">
        <v>1.2</v>
      </c>
      <c r="M512" s="21">
        <v>0.05</v>
      </c>
      <c r="N512" s="21">
        <v>2</v>
      </c>
      <c r="O512" s="20"/>
      <c r="P512" s="20"/>
      <c r="Q512" s="142">
        <f>ROUND(K512*L512*M512*N512,2)</f>
        <v>61.8</v>
      </c>
      <c r="R512" s="226"/>
    </row>
    <row r="513" spans="1:18" x14ac:dyDescent="0.25">
      <c r="A513" s="196"/>
      <c r="B513" s="182"/>
      <c r="C513" s="182"/>
      <c r="D513" s="182"/>
      <c r="E513" s="182"/>
      <c r="F513" s="182"/>
      <c r="G513" s="182"/>
      <c r="H513" s="182"/>
      <c r="I513" s="182"/>
      <c r="J513" s="182"/>
      <c r="K513" s="183"/>
      <c r="L513" s="182"/>
      <c r="M513" s="184"/>
      <c r="N513" s="182"/>
      <c r="O513" s="182"/>
      <c r="P513" s="182"/>
      <c r="Q513" s="183"/>
      <c r="R513" s="197"/>
    </row>
    <row r="514" spans="1:18" ht="56.25" customHeight="1" x14ac:dyDescent="0.25">
      <c r="A514" s="16" t="s">
        <v>315</v>
      </c>
      <c r="B514" s="256" t="s">
        <v>274</v>
      </c>
      <c r="C514" s="256"/>
      <c r="D514" s="256"/>
      <c r="E514" s="256"/>
      <c r="F514" s="256"/>
      <c r="G514" s="256"/>
      <c r="H514" s="256"/>
      <c r="I514" s="256"/>
      <c r="J514" s="30" t="s">
        <v>100</v>
      </c>
      <c r="K514" s="141"/>
      <c r="L514" s="30"/>
      <c r="M514" s="30"/>
      <c r="N514" s="30"/>
      <c r="O514" s="30"/>
      <c r="P514" s="30"/>
      <c r="Q514" s="141">
        <f>SUM(Q515)</f>
        <v>514.98</v>
      </c>
      <c r="R514" s="30"/>
    </row>
    <row r="515" spans="1:18" x14ac:dyDescent="0.25">
      <c r="A515" s="19"/>
      <c r="B515" s="21" t="s">
        <v>97</v>
      </c>
      <c r="C515" s="21">
        <v>0</v>
      </c>
      <c r="D515" s="21" t="s">
        <v>98</v>
      </c>
      <c r="E515" s="21">
        <v>0</v>
      </c>
      <c r="F515" s="21" t="s">
        <v>99</v>
      </c>
      <c r="G515" s="21">
        <v>25</v>
      </c>
      <c r="H515" s="21" t="s">
        <v>98</v>
      </c>
      <c r="I515" s="21">
        <v>14.98</v>
      </c>
      <c r="J515" s="20"/>
      <c r="K515" s="153">
        <f>(G515*20)+I515</f>
        <v>514.98</v>
      </c>
      <c r="L515" s="198"/>
      <c r="M515" s="199">
        <v>0.5</v>
      </c>
      <c r="N515" s="199">
        <v>2</v>
      </c>
      <c r="O515" s="198"/>
      <c r="P515" s="198"/>
      <c r="Q515" s="142">
        <f>ROUND(K515*M515*N515,2)</f>
        <v>514.98</v>
      </c>
      <c r="R515" s="26"/>
    </row>
    <row r="516" spans="1:18" x14ac:dyDescent="0.25">
      <c r="A516" s="227"/>
      <c r="B516" s="182"/>
      <c r="C516" s="182"/>
      <c r="D516" s="182"/>
      <c r="E516" s="182"/>
      <c r="F516" s="182"/>
      <c r="G516" s="182"/>
      <c r="H516" s="182"/>
      <c r="I516" s="182"/>
      <c r="J516" s="182"/>
      <c r="K516" s="183"/>
      <c r="L516" s="182"/>
      <c r="M516" s="184"/>
      <c r="N516" s="182"/>
      <c r="O516" s="182"/>
      <c r="P516" s="182"/>
      <c r="Q516" s="183"/>
      <c r="R516" s="185"/>
    </row>
    <row r="517" spans="1:18" ht="18.75" x14ac:dyDescent="0.3">
      <c r="A517" s="270" t="s">
        <v>85</v>
      </c>
      <c r="B517" s="271"/>
      <c r="C517" s="271"/>
      <c r="D517" s="271"/>
      <c r="E517" s="271"/>
      <c r="F517" s="271"/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2"/>
    </row>
    <row r="518" spans="1:18" x14ac:dyDescent="0.25">
      <c r="A518" s="78">
        <v>21</v>
      </c>
      <c r="B518" s="257" t="s">
        <v>317</v>
      </c>
      <c r="C518" s="257"/>
      <c r="D518" s="257"/>
      <c r="E518" s="257"/>
      <c r="F518" s="257"/>
      <c r="G518" s="257"/>
      <c r="H518" s="257"/>
      <c r="I518" s="257"/>
      <c r="J518" s="257"/>
      <c r="K518" s="257"/>
      <c r="L518" s="257"/>
      <c r="M518" s="257"/>
      <c r="N518" s="257"/>
      <c r="O518" s="257"/>
      <c r="P518" s="257"/>
      <c r="Q518" s="257"/>
      <c r="R518" s="269"/>
    </row>
    <row r="519" spans="1:18" x14ac:dyDescent="0.25">
      <c r="A519" s="266" t="s">
        <v>86</v>
      </c>
      <c r="B519" s="258"/>
      <c r="C519" s="258"/>
      <c r="D519" s="258"/>
      <c r="E519" s="258"/>
      <c r="F519" s="258"/>
      <c r="G519" s="258"/>
      <c r="H519" s="258"/>
      <c r="I519" s="258"/>
      <c r="J519" s="258" t="s">
        <v>87</v>
      </c>
      <c r="K519" s="258"/>
      <c r="L519" s="258"/>
      <c r="M519" s="258"/>
      <c r="N519" s="258"/>
      <c r="O519" s="258"/>
      <c r="P519" s="258"/>
      <c r="Q519" s="258"/>
      <c r="R519" s="267"/>
    </row>
    <row r="520" spans="1:18" x14ac:dyDescent="0.25">
      <c r="A520" s="266"/>
      <c r="B520" s="258"/>
      <c r="C520" s="258"/>
      <c r="D520" s="258"/>
      <c r="E520" s="258"/>
      <c r="F520" s="258"/>
      <c r="G520" s="258"/>
      <c r="H520" s="258"/>
      <c r="I520" s="258"/>
      <c r="J520" s="258"/>
      <c r="K520" s="258"/>
      <c r="L520" s="258"/>
      <c r="M520" s="258"/>
      <c r="N520" s="258"/>
      <c r="O520" s="258"/>
      <c r="P520" s="258"/>
      <c r="Q520" s="258"/>
      <c r="R520" s="267"/>
    </row>
    <row r="521" spans="1:18" x14ac:dyDescent="0.25">
      <c r="A521" s="266"/>
      <c r="B521" s="258"/>
      <c r="C521" s="258"/>
      <c r="D521" s="258"/>
      <c r="E521" s="258"/>
      <c r="F521" s="258"/>
      <c r="G521" s="258"/>
      <c r="H521" s="258"/>
      <c r="I521" s="258"/>
      <c r="J521" s="250" t="s">
        <v>88</v>
      </c>
      <c r="K521" s="251" t="s">
        <v>89</v>
      </c>
      <c r="L521" s="252" t="s">
        <v>90</v>
      </c>
      <c r="M521" s="252" t="s">
        <v>91</v>
      </c>
      <c r="N521" s="252" t="s">
        <v>92</v>
      </c>
      <c r="O521" s="253" t="s">
        <v>93</v>
      </c>
      <c r="P521" s="252" t="s">
        <v>94</v>
      </c>
      <c r="Q521" s="251" t="s">
        <v>95</v>
      </c>
      <c r="R521" s="268" t="s">
        <v>96</v>
      </c>
    </row>
    <row r="522" spans="1:18" x14ac:dyDescent="0.25">
      <c r="A522" s="266"/>
      <c r="B522" s="258"/>
      <c r="C522" s="258"/>
      <c r="D522" s="258"/>
      <c r="E522" s="258"/>
      <c r="F522" s="258"/>
      <c r="G522" s="258"/>
      <c r="H522" s="258"/>
      <c r="I522" s="258"/>
      <c r="J522" s="250"/>
      <c r="K522" s="251"/>
      <c r="L522" s="252"/>
      <c r="M522" s="252"/>
      <c r="N522" s="252"/>
      <c r="O522" s="254"/>
      <c r="P522" s="252"/>
      <c r="Q522" s="251"/>
      <c r="R522" s="268"/>
    </row>
    <row r="523" spans="1:18" ht="46.5" customHeight="1" x14ac:dyDescent="0.25">
      <c r="A523" s="79" t="s">
        <v>318</v>
      </c>
      <c r="B523" s="256" t="s">
        <v>312</v>
      </c>
      <c r="C523" s="256"/>
      <c r="D523" s="256"/>
      <c r="E523" s="256"/>
      <c r="F523" s="256"/>
      <c r="G523" s="256"/>
      <c r="H523" s="256"/>
      <c r="I523" s="256"/>
      <c r="J523" s="30" t="s">
        <v>100</v>
      </c>
      <c r="K523" s="141"/>
      <c r="L523" s="30"/>
      <c r="M523" s="30"/>
      <c r="N523" s="30"/>
      <c r="O523" s="30"/>
      <c r="P523" s="30"/>
      <c r="Q523" s="141">
        <f>SUM(Q524:Q524)</f>
        <v>332.88</v>
      </c>
      <c r="R523" s="80"/>
    </row>
    <row r="524" spans="1:18" x14ac:dyDescent="0.25">
      <c r="A524" s="81"/>
      <c r="B524" s="21" t="s">
        <v>97</v>
      </c>
      <c r="C524" s="21">
        <v>0</v>
      </c>
      <c r="D524" s="21" t="s">
        <v>98</v>
      </c>
      <c r="E524" s="21">
        <v>0</v>
      </c>
      <c r="F524" s="21" t="s">
        <v>99</v>
      </c>
      <c r="G524" s="21">
        <v>2</v>
      </c>
      <c r="H524" s="21" t="s">
        <v>98</v>
      </c>
      <c r="I524" s="21">
        <v>13.69</v>
      </c>
      <c r="J524" s="21"/>
      <c r="K524" s="153">
        <f>(G524*20)+I524</f>
        <v>53.69</v>
      </c>
      <c r="L524" s="21">
        <v>6.2</v>
      </c>
      <c r="M524" s="20"/>
      <c r="N524" s="20"/>
      <c r="O524" s="20"/>
      <c r="P524" s="21"/>
      <c r="Q524" s="142">
        <f>ROUND(K524*L524,2)</f>
        <v>332.88</v>
      </c>
      <c r="R524" s="82"/>
    </row>
    <row r="525" spans="1:18" x14ac:dyDescent="0.25">
      <c r="A525" s="83"/>
      <c r="B525" s="21"/>
      <c r="C525" s="21"/>
      <c r="D525" s="21"/>
      <c r="E525" s="21"/>
      <c r="F525" s="21"/>
      <c r="G525" s="21"/>
      <c r="H525" s="21"/>
      <c r="I525" s="21"/>
      <c r="J525" s="21"/>
      <c r="K525" s="153"/>
      <c r="L525" s="21"/>
      <c r="M525" s="20"/>
      <c r="N525" s="20"/>
      <c r="O525" s="20"/>
      <c r="P525" s="20"/>
      <c r="Q525" s="143"/>
      <c r="R525" s="226"/>
    </row>
    <row r="526" spans="1:18" ht="72" customHeight="1" x14ac:dyDescent="0.25">
      <c r="A526" s="79" t="s">
        <v>319</v>
      </c>
      <c r="B526" s="256" t="s">
        <v>301</v>
      </c>
      <c r="C526" s="256"/>
      <c r="D526" s="256"/>
      <c r="E526" s="256"/>
      <c r="F526" s="256"/>
      <c r="G526" s="256"/>
      <c r="H526" s="256"/>
      <c r="I526" s="256"/>
      <c r="J526" s="30" t="s">
        <v>18</v>
      </c>
      <c r="K526" s="141"/>
      <c r="L526" s="30"/>
      <c r="M526" s="30"/>
      <c r="N526" s="30"/>
      <c r="O526" s="30"/>
      <c r="P526" s="30"/>
      <c r="Q526" s="141">
        <f>SUM(Q527:Q527)</f>
        <v>107.38</v>
      </c>
      <c r="R526" s="80"/>
    </row>
    <row r="527" spans="1:18" x14ac:dyDescent="0.25">
      <c r="A527" s="83"/>
      <c r="B527" s="21" t="s">
        <v>97</v>
      </c>
      <c r="C527" s="21">
        <v>0</v>
      </c>
      <c r="D527" s="21" t="s">
        <v>98</v>
      </c>
      <c r="E527" s="21">
        <v>0</v>
      </c>
      <c r="F527" s="21" t="s">
        <v>99</v>
      </c>
      <c r="G527" s="21">
        <v>2</v>
      </c>
      <c r="H527" s="21" t="s">
        <v>98</v>
      </c>
      <c r="I527" s="21">
        <v>13.69</v>
      </c>
      <c r="J527" s="21"/>
      <c r="K527" s="153">
        <f>(G527*20)+I527</f>
        <v>53.69</v>
      </c>
      <c r="L527" s="21"/>
      <c r="M527" s="20"/>
      <c r="N527" s="20">
        <v>2</v>
      </c>
      <c r="O527" s="20"/>
      <c r="P527" s="21"/>
      <c r="Q527" s="142">
        <f>ROUND(K527*N527,2)</f>
        <v>107.38</v>
      </c>
      <c r="R527" s="82"/>
    </row>
    <row r="528" spans="1:18" x14ac:dyDescent="0.25">
      <c r="A528" s="83"/>
      <c r="B528" s="27"/>
      <c r="C528" s="29"/>
      <c r="D528" s="29"/>
      <c r="E528" s="29"/>
      <c r="F528" s="29"/>
      <c r="G528" s="29"/>
      <c r="H528" s="29"/>
      <c r="I528" s="29"/>
      <c r="J528" s="29"/>
      <c r="K528" s="154"/>
      <c r="L528" s="29"/>
      <c r="M528" s="28"/>
      <c r="N528" s="28"/>
      <c r="O528" s="28"/>
      <c r="P528" s="28"/>
      <c r="Q528" s="144"/>
      <c r="R528" s="84"/>
    </row>
    <row r="529" spans="1:18" ht="112.5" customHeight="1" x14ac:dyDescent="0.25">
      <c r="A529" s="79" t="s">
        <v>320</v>
      </c>
      <c r="B529" s="256" t="s">
        <v>84</v>
      </c>
      <c r="C529" s="256"/>
      <c r="D529" s="256"/>
      <c r="E529" s="256"/>
      <c r="F529" s="256"/>
      <c r="G529" s="256"/>
      <c r="H529" s="256"/>
      <c r="I529" s="256"/>
      <c r="J529" s="30" t="s">
        <v>18</v>
      </c>
      <c r="K529" s="141"/>
      <c r="L529" s="30"/>
      <c r="M529" s="30"/>
      <c r="N529" s="30"/>
      <c r="O529" s="30"/>
      <c r="P529" s="30"/>
      <c r="Q529" s="141">
        <f>SUM(Q530:Q530)</f>
        <v>107.38</v>
      </c>
      <c r="R529" s="80"/>
    </row>
    <row r="530" spans="1:18" x14ac:dyDescent="0.25">
      <c r="A530" s="83"/>
      <c r="B530" s="21" t="s">
        <v>97</v>
      </c>
      <c r="C530" s="21">
        <v>0</v>
      </c>
      <c r="D530" s="21" t="s">
        <v>98</v>
      </c>
      <c r="E530" s="21">
        <v>0</v>
      </c>
      <c r="F530" s="21" t="s">
        <v>99</v>
      </c>
      <c r="G530" s="21">
        <v>2</v>
      </c>
      <c r="H530" s="21" t="s">
        <v>98</v>
      </c>
      <c r="I530" s="21">
        <v>13.69</v>
      </c>
      <c r="J530" s="21"/>
      <c r="K530" s="153">
        <f>(G530*20)+I530</f>
        <v>53.69</v>
      </c>
      <c r="L530" s="21"/>
      <c r="M530" s="20"/>
      <c r="N530" s="20">
        <v>2</v>
      </c>
      <c r="O530" s="20"/>
      <c r="P530" s="21"/>
      <c r="Q530" s="142">
        <f>ROUND(K530*N530,2)</f>
        <v>107.38</v>
      </c>
      <c r="R530" s="82"/>
    </row>
    <row r="531" spans="1:18" x14ac:dyDescent="0.25">
      <c r="A531" s="83"/>
      <c r="B531" s="21"/>
      <c r="C531" s="21"/>
      <c r="D531" s="21"/>
      <c r="E531" s="21"/>
      <c r="F531" s="21"/>
      <c r="G531" s="21"/>
      <c r="H531" s="21"/>
      <c r="I531" s="21"/>
      <c r="J531" s="21"/>
      <c r="K531" s="153"/>
      <c r="L531" s="21"/>
      <c r="M531" s="20"/>
      <c r="N531" s="20"/>
      <c r="O531" s="20"/>
      <c r="P531" s="20"/>
      <c r="Q531" s="143"/>
      <c r="R531" s="226"/>
    </row>
    <row r="532" spans="1:18" ht="62.25" customHeight="1" x14ac:dyDescent="0.25">
      <c r="A532" s="79" t="s">
        <v>321</v>
      </c>
      <c r="B532" s="256" t="s">
        <v>17</v>
      </c>
      <c r="C532" s="256"/>
      <c r="D532" s="256"/>
      <c r="E532" s="256"/>
      <c r="F532" s="256"/>
      <c r="G532" s="256"/>
      <c r="H532" s="256"/>
      <c r="I532" s="256"/>
      <c r="J532" s="30" t="s">
        <v>100</v>
      </c>
      <c r="K532" s="141"/>
      <c r="L532" s="30"/>
      <c r="M532" s="30"/>
      <c r="N532" s="30"/>
      <c r="O532" s="30"/>
      <c r="P532" s="30"/>
      <c r="Q532" s="141">
        <f>SUM(Q533:Q533)</f>
        <v>295.3</v>
      </c>
      <c r="R532" s="80"/>
    </row>
    <row r="533" spans="1:18" x14ac:dyDescent="0.25">
      <c r="A533" s="83"/>
      <c r="B533" s="21" t="s">
        <v>97</v>
      </c>
      <c r="C533" s="21">
        <v>0</v>
      </c>
      <c r="D533" s="21" t="s">
        <v>98</v>
      </c>
      <c r="E533" s="21">
        <v>0</v>
      </c>
      <c r="F533" s="21" t="s">
        <v>99</v>
      </c>
      <c r="G533" s="21">
        <v>2</v>
      </c>
      <c r="H533" s="21" t="s">
        <v>98</v>
      </c>
      <c r="I533" s="21">
        <v>13.69</v>
      </c>
      <c r="J533" s="21"/>
      <c r="K533" s="153">
        <f>(G533*20)+I533</f>
        <v>53.69</v>
      </c>
      <c r="L533" s="21">
        <v>5.5</v>
      </c>
      <c r="M533" s="20"/>
      <c r="N533" s="20"/>
      <c r="O533" s="20"/>
      <c r="P533" s="21"/>
      <c r="Q533" s="142">
        <f>ROUND(K533*L533,2)</f>
        <v>295.3</v>
      </c>
      <c r="R533" s="82"/>
    </row>
    <row r="534" spans="1:18" x14ac:dyDescent="0.25">
      <c r="A534" s="83"/>
      <c r="B534" s="20"/>
      <c r="C534" s="20"/>
      <c r="D534" s="20"/>
      <c r="E534" s="20"/>
      <c r="F534" s="20"/>
      <c r="G534" s="20"/>
      <c r="H534" s="20"/>
      <c r="I534" s="20"/>
      <c r="J534" s="20"/>
      <c r="K534" s="153"/>
      <c r="L534" s="21"/>
      <c r="M534" s="21"/>
      <c r="N534" s="20"/>
      <c r="O534" s="20"/>
      <c r="P534" s="20"/>
      <c r="Q534" s="142"/>
      <c r="R534" s="226"/>
    </row>
    <row r="535" spans="1:18" ht="54" customHeight="1" x14ac:dyDescent="0.25">
      <c r="A535" s="79" t="s">
        <v>322</v>
      </c>
      <c r="B535" s="260" t="s">
        <v>28</v>
      </c>
      <c r="C535" s="261"/>
      <c r="D535" s="261"/>
      <c r="E535" s="261"/>
      <c r="F535" s="261"/>
      <c r="G535" s="261"/>
      <c r="H535" s="261"/>
      <c r="I535" s="262"/>
      <c r="J535" s="30" t="s">
        <v>101</v>
      </c>
      <c r="K535" s="141"/>
      <c r="L535" s="30"/>
      <c r="M535" s="30"/>
      <c r="N535" s="30"/>
      <c r="O535" s="30"/>
      <c r="P535" s="30"/>
      <c r="Q535" s="141">
        <f>SUM(Q536:Q536)</f>
        <v>19.329999999999998</v>
      </c>
      <c r="R535" s="80"/>
    </row>
    <row r="536" spans="1:18" x14ac:dyDescent="0.25">
      <c r="A536" s="83"/>
      <c r="B536" s="21" t="s">
        <v>97</v>
      </c>
      <c r="C536" s="21">
        <v>0</v>
      </c>
      <c r="D536" s="21" t="s">
        <v>98</v>
      </c>
      <c r="E536" s="21">
        <v>0</v>
      </c>
      <c r="F536" s="21" t="s">
        <v>99</v>
      </c>
      <c r="G536" s="21">
        <v>2</v>
      </c>
      <c r="H536" s="21" t="s">
        <v>98</v>
      </c>
      <c r="I536" s="21">
        <v>13.69</v>
      </c>
      <c r="J536" s="21"/>
      <c r="K536" s="153">
        <f>(G536*20)+I536</f>
        <v>53.69</v>
      </c>
      <c r="L536" s="21">
        <v>1.2</v>
      </c>
      <c r="M536" s="21">
        <v>0.15</v>
      </c>
      <c r="N536" s="21">
        <v>2</v>
      </c>
      <c r="O536" s="20"/>
      <c r="P536" s="20"/>
      <c r="Q536" s="142">
        <f>ROUND(K536*L536*M536*N536,2)</f>
        <v>19.329999999999998</v>
      </c>
      <c r="R536" s="226"/>
    </row>
    <row r="537" spans="1:18" x14ac:dyDescent="0.25">
      <c r="A537" s="85"/>
      <c r="B537" s="21"/>
      <c r="C537" s="21"/>
      <c r="D537" s="21"/>
      <c r="E537" s="21"/>
      <c r="F537" s="21"/>
      <c r="G537" s="21"/>
      <c r="H537" s="21"/>
      <c r="I537" s="21"/>
      <c r="J537" s="21"/>
      <c r="K537" s="153"/>
      <c r="L537" s="21"/>
      <c r="M537" s="20"/>
      <c r="N537" s="20"/>
      <c r="O537" s="20"/>
      <c r="P537" s="21"/>
      <c r="Q537" s="142"/>
      <c r="R537" s="84"/>
    </row>
    <row r="538" spans="1:18" ht="73.5" customHeight="1" x14ac:dyDescent="0.25">
      <c r="A538" s="79" t="s">
        <v>323</v>
      </c>
      <c r="B538" s="260" t="s">
        <v>22</v>
      </c>
      <c r="C538" s="261"/>
      <c r="D538" s="261"/>
      <c r="E538" s="261"/>
      <c r="F538" s="261"/>
      <c r="G538" s="261"/>
      <c r="H538" s="261"/>
      <c r="I538" s="262"/>
      <c r="J538" s="30" t="s">
        <v>101</v>
      </c>
      <c r="K538" s="141"/>
      <c r="L538" s="30"/>
      <c r="M538" s="30"/>
      <c r="N538" s="30"/>
      <c r="O538" s="30"/>
      <c r="P538" s="30"/>
      <c r="Q538" s="141">
        <f>SUM(Q539:Q539)</f>
        <v>6.44</v>
      </c>
      <c r="R538" s="80"/>
    </row>
    <row r="539" spans="1:18" x14ac:dyDescent="0.25">
      <c r="A539" s="83"/>
      <c r="B539" s="21" t="s">
        <v>97</v>
      </c>
      <c r="C539" s="21">
        <v>0</v>
      </c>
      <c r="D539" s="21" t="s">
        <v>98</v>
      </c>
      <c r="E539" s="21">
        <v>0</v>
      </c>
      <c r="F539" s="21" t="s">
        <v>99</v>
      </c>
      <c r="G539" s="21">
        <v>2</v>
      </c>
      <c r="H539" s="21" t="s">
        <v>98</v>
      </c>
      <c r="I539" s="21">
        <v>13.69</v>
      </c>
      <c r="J539" s="21"/>
      <c r="K539" s="153">
        <f>(G539*20)+I539</f>
        <v>53.69</v>
      </c>
      <c r="L539" s="21">
        <v>1.2</v>
      </c>
      <c r="M539" s="21">
        <v>0.05</v>
      </c>
      <c r="N539" s="21">
        <v>2</v>
      </c>
      <c r="O539" s="20"/>
      <c r="P539" s="20"/>
      <c r="Q539" s="142">
        <f>ROUND(K539*L539*M539*N539,2)</f>
        <v>6.44</v>
      </c>
      <c r="R539" s="226"/>
    </row>
    <row r="540" spans="1:18" x14ac:dyDescent="0.25">
      <c r="A540" s="196"/>
      <c r="B540" s="182"/>
      <c r="C540" s="182"/>
      <c r="D540" s="182"/>
      <c r="E540" s="182"/>
      <c r="F540" s="182"/>
      <c r="G540" s="182"/>
      <c r="H540" s="182"/>
      <c r="I540" s="182"/>
      <c r="J540" s="182"/>
      <c r="K540" s="183"/>
      <c r="L540" s="182"/>
      <c r="M540" s="184"/>
      <c r="N540" s="182"/>
      <c r="O540" s="182"/>
      <c r="P540" s="182"/>
      <c r="Q540" s="183"/>
      <c r="R540" s="197"/>
    </row>
    <row r="541" spans="1:18" ht="59.25" customHeight="1" x14ac:dyDescent="0.25">
      <c r="A541" s="16" t="s">
        <v>324</v>
      </c>
      <c r="B541" s="256" t="s">
        <v>274</v>
      </c>
      <c r="C541" s="256"/>
      <c r="D541" s="256"/>
      <c r="E541" s="256"/>
      <c r="F541" s="256"/>
      <c r="G541" s="256"/>
      <c r="H541" s="256"/>
      <c r="I541" s="256"/>
      <c r="J541" s="30" t="s">
        <v>100</v>
      </c>
      <c r="K541" s="141"/>
      <c r="L541" s="30"/>
      <c r="M541" s="30"/>
      <c r="N541" s="30"/>
      <c r="O541" s="30"/>
      <c r="P541" s="30"/>
      <c r="Q541" s="141">
        <f>SUM(Q542)</f>
        <v>53.69</v>
      </c>
      <c r="R541" s="30"/>
    </row>
    <row r="542" spans="1:18" x14ac:dyDescent="0.25">
      <c r="A542" s="19"/>
      <c r="B542" s="21" t="s">
        <v>97</v>
      </c>
      <c r="C542" s="21">
        <v>0</v>
      </c>
      <c r="D542" s="21" t="s">
        <v>98</v>
      </c>
      <c r="E542" s="21">
        <v>0</v>
      </c>
      <c r="F542" s="21" t="s">
        <v>99</v>
      </c>
      <c r="G542" s="21">
        <v>2</v>
      </c>
      <c r="H542" s="21" t="s">
        <v>98</v>
      </c>
      <c r="I542" s="21">
        <v>13.69</v>
      </c>
      <c r="J542" s="20"/>
      <c r="K542" s="153">
        <f>(G542*20)+I542</f>
        <v>53.69</v>
      </c>
      <c r="L542" s="198"/>
      <c r="M542" s="199">
        <v>0.5</v>
      </c>
      <c r="N542" s="199">
        <v>2</v>
      </c>
      <c r="O542" s="198"/>
      <c r="P542" s="198"/>
      <c r="Q542" s="142">
        <f>ROUND(K542*M542*N542,2)</f>
        <v>53.69</v>
      </c>
      <c r="R542" s="26"/>
    </row>
    <row r="543" spans="1:18" x14ac:dyDescent="0.25">
      <c r="A543" s="19"/>
      <c r="B543" s="20"/>
      <c r="C543" s="20"/>
      <c r="D543" s="20"/>
      <c r="E543" s="20"/>
      <c r="F543" s="20"/>
      <c r="G543" s="20"/>
      <c r="H543" s="20"/>
      <c r="I543" s="20"/>
      <c r="J543" s="20"/>
      <c r="K543" s="142"/>
      <c r="L543" s="20"/>
      <c r="M543" s="25"/>
      <c r="N543" s="20"/>
      <c r="O543" s="20"/>
      <c r="P543" s="20"/>
      <c r="Q543" s="142"/>
      <c r="R543" s="26"/>
    </row>
    <row r="544" spans="1:18" ht="18.75" x14ac:dyDescent="0.3">
      <c r="A544" s="273" t="s">
        <v>85</v>
      </c>
      <c r="B544" s="273"/>
      <c r="C544" s="273"/>
      <c r="D544" s="273"/>
      <c r="E544" s="273"/>
      <c r="F544" s="273"/>
      <c r="G544" s="273"/>
      <c r="H544" s="273"/>
      <c r="I544" s="273"/>
      <c r="J544" s="273"/>
      <c r="K544" s="273"/>
      <c r="L544" s="273"/>
      <c r="M544" s="273"/>
      <c r="N544" s="273"/>
      <c r="O544" s="273"/>
      <c r="P544" s="273"/>
      <c r="Q544" s="273"/>
      <c r="R544" s="273"/>
    </row>
    <row r="545" spans="1:18" x14ac:dyDescent="0.25">
      <c r="A545" s="78">
        <v>22</v>
      </c>
      <c r="B545" s="257" t="s">
        <v>316</v>
      </c>
      <c r="C545" s="257"/>
      <c r="D545" s="257"/>
      <c r="E545" s="257"/>
      <c r="F545" s="257"/>
      <c r="G545" s="257"/>
      <c r="H545" s="257"/>
      <c r="I545" s="257"/>
      <c r="J545" s="257"/>
      <c r="K545" s="257"/>
      <c r="L545" s="257"/>
      <c r="M545" s="257"/>
      <c r="N545" s="257"/>
      <c r="O545" s="257"/>
      <c r="P545" s="257"/>
      <c r="Q545" s="257"/>
      <c r="R545" s="269"/>
    </row>
    <row r="546" spans="1:18" x14ac:dyDescent="0.25">
      <c r="A546" s="266" t="s">
        <v>86</v>
      </c>
      <c r="B546" s="258"/>
      <c r="C546" s="258"/>
      <c r="D546" s="258"/>
      <c r="E546" s="258"/>
      <c r="F546" s="258"/>
      <c r="G546" s="258"/>
      <c r="H546" s="258"/>
      <c r="I546" s="258"/>
      <c r="J546" s="258" t="s">
        <v>87</v>
      </c>
      <c r="K546" s="258"/>
      <c r="L546" s="258"/>
      <c r="M546" s="258"/>
      <c r="N546" s="258"/>
      <c r="O546" s="258"/>
      <c r="P546" s="258"/>
      <c r="Q546" s="258"/>
      <c r="R546" s="267"/>
    </row>
    <row r="547" spans="1:18" x14ac:dyDescent="0.25">
      <c r="A547" s="266"/>
      <c r="B547" s="258"/>
      <c r="C547" s="258"/>
      <c r="D547" s="258"/>
      <c r="E547" s="258"/>
      <c r="F547" s="258"/>
      <c r="G547" s="258"/>
      <c r="H547" s="258"/>
      <c r="I547" s="258"/>
      <c r="J547" s="258"/>
      <c r="K547" s="258"/>
      <c r="L547" s="258"/>
      <c r="M547" s="258"/>
      <c r="N547" s="258"/>
      <c r="O547" s="258"/>
      <c r="P547" s="258"/>
      <c r="Q547" s="258"/>
      <c r="R547" s="267"/>
    </row>
    <row r="548" spans="1:18" x14ac:dyDescent="0.25">
      <c r="A548" s="266"/>
      <c r="B548" s="258"/>
      <c r="C548" s="258"/>
      <c r="D548" s="258"/>
      <c r="E548" s="258"/>
      <c r="F548" s="258"/>
      <c r="G548" s="258"/>
      <c r="H548" s="258"/>
      <c r="I548" s="258"/>
      <c r="J548" s="250" t="s">
        <v>88</v>
      </c>
      <c r="K548" s="251" t="s">
        <v>89</v>
      </c>
      <c r="L548" s="252" t="s">
        <v>90</v>
      </c>
      <c r="M548" s="252" t="s">
        <v>91</v>
      </c>
      <c r="N548" s="252" t="s">
        <v>92</v>
      </c>
      <c r="O548" s="253" t="s">
        <v>93</v>
      </c>
      <c r="P548" s="252" t="s">
        <v>94</v>
      </c>
      <c r="Q548" s="251" t="s">
        <v>95</v>
      </c>
      <c r="R548" s="268" t="s">
        <v>96</v>
      </c>
    </row>
    <row r="549" spans="1:18" x14ac:dyDescent="0.25">
      <c r="A549" s="266"/>
      <c r="B549" s="258"/>
      <c r="C549" s="258"/>
      <c r="D549" s="258"/>
      <c r="E549" s="258"/>
      <c r="F549" s="258"/>
      <c r="G549" s="258"/>
      <c r="H549" s="258"/>
      <c r="I549" s="258"/>
      <c r="J549" s="250"/>
      <c r="K549" s="251"/>
      <c r="L549" s="252"/>
      <c r="M549" s="252"/>
      <c r="N549" s="252"/>
      <c r="O549" s="254"/>
      <c r="P549" s="252"/>
      <c r="Q549" s="251"/>
      <c r="R549" s="268"/>
    </row>
    <row r="550" spans="1:18" ht="51" customHeight="1" x14ac:dyDescent="0.25">
      <c r="A550" s="79" t="s">
        <v>325</v>
      </c>
      <c r="B550" s="256" t="s">
        <v>312</v>
      </c>
      <c r="C550" s="256"/>
      <c r="D550" s="256"/>
      <c r="E550" s="256"/>
      <c r="F550" s="256"/>
      <c r="G550" s="256"/>
      <c r="H550" s="256"/>
      <c r="I550" s="256"/>
      <c r="J550" s="30" t="s">
        <v>100</v>
      </c>
      <c r="K550" s="141"/>
      <c r="L550" s="30"/>
      <c r="M550" s="30"/>
      <c r="N550" s="30"/>
      <c r="O550" s="30"/>
      <c r="P550" s="30"/>
      <c r="Q550" s="141">
        <f>SUM(Q551:Q551)</f>
        <v>490.92</v>
      </c>
      <c r="R550" s="80"/>
    </row>
    <row r="551" spans="1:18" x14ac:dyDescent="0.25">
      <c r="A551" s="81"/>
      <c r="B551" s="21" t="s">
        <v>97</v>
      </c>
      <c r="C551" s="21">
        <v>0</v>
      </c>
      <c r="D551" s="21" t="s">
        <v>98</v>
      </c>
      <c r="E551" s="21">
        <v>0</v>
      </c>
      <c r="F551" s="21" t="s">
        <v>99</v>
      </c>
      <c r="G551" s="21">
        <v>3</v>
      </c>
      <c r="H551" s="21" t="s">
        <v>98</v>
      </c>
      <c r="I551" s="21">
        <v>19.18</v>
      </c>
      <c r="J551" s="21"/>
      <c r="K551" s="153">
        <f>(G551*20)+I551</f>
        <v>79.180000000000007</v>
      </c>
      <c r="L551" s="21">
        <v>6.2</v>
      </c>
      <c r="M551" s="20"/>
      <c r="N551" s="20"/>
      <c r="O551" s="20"/>
      <c r="P551" s="21"/>
      <c r="Q551" s="142">
        <f>ROUND(K551*L551,2)</f>
        <v>490.92</v>
      </c>
      <c r="R551" s="82"/>
    </row>
    <row r="552" spans="1:18" x14ac:dyDescent="0.25">
      <c r="A552" s="83"/>
      <c r="B552" s="21"/>
      <c r="C552" s="21"/>
      <c r="D552" s="21"/>
      <c r="E552" s="21"/>
      <c r="F552" s="21"/>
      <c r="G552" s="21"/>
      <c r="H552" s="21"/>
      <c r="I552" s="21"/>
      <c r="J552" s="21"/>
      <c r="K552" s="153"/>
      <c r="L552" s="21"/>
      <c r="M552" s="20"/>
      <c r="N552" s="20"/>
      <c r="O552" s="20"/>
      <c r="P552" s="20"/>
      <c r="Q552" s="143"/>
      <c r="R552" s="226"/>
    </row>
    <row r="553" spans="1:18" ht="53.25" customHeight="1" x14ac:dyDescent="0.25">
      <c r="A553" s="79" t="s">
        <v>326</v>
      </c>
      <c r="B553" s="256" t="s">
        <v>301</v>
      </c>
      <c r="C553" s="256"/>
      <c r="D553" s="256"/>
      <c r="E553" s="256"/>
      <c r="F553" s="256"/>
      <c r="G553" s="256"/>
      <c r="H553" s="256"/>
      <c r="I553" s="256"/>
      <c r="J553" s="30" t="s">
        <v>18</v>
      </c>
      <c r="K553" s="141"/>
      <c r="L553" s="30"/>
      <c r="M553" s="30"/>
      <c r="N553" s="30"/>
      <c r="O553" s="30"/>
      <c r="P553" s="30"/>
      <c r="Q553" s="141">
        <f>SUM(Q554:Q554)</f>
        <v>158.36000000000001</v>
      </c>
      <c r="R553" s="80"/>
    </row>
    <row r="554" spans="1:18" x14ac:dyDescent="0.25">
      <c r="A554" s="83"/>
      <c r="B554" s="21" t="s">
        <v>97</v>
      </c>
      <c r="C554" s="21">
        <v>0</v>
      </c>
      <c r="D554" s="21" t="s">
        <v>98</v>
      </c>
      <c r="E554" s="21">
        <v>0</v>
      </c>
      <c r="F554" s="21" t="s">
        <v>99</v>
      </c>
      <c r="G554" s="21">
        <v>3</v>
      </c>
      <c r="H554" s="21" t="s">
        <v>98</v>
      </c>
      <c r="I554" s="21">
        <v>19.18</v>
      </c>
      <c r="J554" s="21"/>
      <c r="K554" s="153">
        <f>(G554*20)+I554</f>
        <v>79.180000000000007</v>
      </c>
      <c r="L554" s="21"/>
      <c r="M554" s="20"/>
      <c r="N554" s="20">
        <v>2</v>
      </c>
      <c r="O554" s="20"/>
      <c r="P554" s="21"/>
      <c r="Q554" s="142">
        <f>ROUND(K554*N554,2)</f>
        <v>158.36000000000001</v>
      </c>
      <c r="R554" s="82"/>
    </row>
    <row r="555" spans="1:18" x14ac:dyDescent="0.25">
      <c r="A555" s="83"/>
      <c r="B555" s="27"/>
      <c r="C555" s="29"/>
      <c r="D555" s="29"/>
      <c r="E555" s="29"/>
      <c r="F555" s="29"/>
      <c r="G555" s="29"/>
      <c r="H555" s="29"/>
      <c r="I555" s="29"/>
      <c r="J555" s="29"/>
      <c r="K555" s="154"/>
      <c r="L555" s="29"/>
      <c r="M555" s="28"/>
      <c r="N555" s="28"/>
      <c r="O555" s="28"/>
      <c r="P555" s="28"/>
      <c r="Q555" s="144"/>
      <c r="R555" s="84"/>
    </row>
    <row r="556" spans="1:18" ht="102" customHeight="1" x14ac:dyDescent="0.25">
      <c r="A556" s="79" t="s">
        <v>327</v>
      </c>
      <c r="B556" s="256" t="s">
        <v>84</v>
      </c>
      <c r="C556" s="256"/>
      <c r="D556" s="256"/>
      <c r="E556" s="256"/>
      <c r="F556" s="256"/>
      <c r="G556" s="256"/>
      <c r="H556" s="256"/>
      <c r="I556" s="256"/>
      <c r="J556" s="30" t="s">
        <v>18</v>
      </c>
      <c r="K556" s="141"/>
      <c r="L556" s="30"/>
      <c r="M556" s="30"/>
      <c r="N556" s="30"/>
      <c r="O556" s="30"/>
      <c r="P556" s="30"/>
      <c r="Q556" s="141">
        <f>SUM(Q557:Q557)</f>
        <v>158.36000000000001</v>
      </c>
      <c r="R556" s="80"/>
    </row>
    <row r="557" spans="1:18" x14ac:dyDescent="0.25">
      <c r="A557" s="83"/>
      <c r="B557" s="21" t="s">
        <v>97</v>
      </c>
      <c r="C557" s="21">
        <v>0</v>
      </c>
      <c r="D557" s="21" t="s">
        <v>98</v>
      </c>
      <c r="E557" s="21">
        <v>0</v>
      </c>
      <c r="F557" s="21" t="s">
        <v>99</v>
      </c>
      <c r="G557" s="21">
        <v>3</v>
      </c>
      <c r="H557" s="21" t="s">
        <v>98</v>
      </c>
      <c r="I557" s="21">
        <v>19.18</v>
      </c>
      <c r="J557" s="21"/>
      <c r="K557" s="153">
        <f>(G557*20)+I557</f>
        <v>79.180000000000007</v>
      </c>
      <c r="L557" s="21"/>
      <c r="M557" s="20"/>
      <c r="N557" s="20">
        <v>2</v>
      </c>
      <c r="O557" s="20"/>
      <c r="P557" s="21"/>
      <c r="Q557" s="142">
        <f>ROUND(K557*N557,2)</f>
        <v>158.36000000000001</v>
      </c>
      <c r="R557" s="82"/>
    </row>
    <row r="558" spans="1:18" x14ac:dyDescent="0.25">
      <c r="A558" s="83"/>
      <c r="B558" s="21"/>
      <c r="C558" s="21"/>
      <c r="D558" s="21"/>
      <c r="E558" s="21"/>
      <c r="F558" s="21"/>
      <c r="G558" s="21"/>
      <c r="H558" s="21"/>
      <c r="I558" s="21"/>
      <c r="J558" s="21"/>
      <c r="K558" s="153"/>
      <c r="L558" s="21"/>
      <c r="M558" s="20"/>
      <c r="N558" s="20"/>
      <c r="O558" s="20"/>
      <c r="P558" s="20"/>
      <c r="Q558" s="143"/>
      <c r="R558" s="226"/>
    </row>
    <row r="559" spans="1:18" ht="72" customHeight="1" x14ac:dyDescent="0.25">
      <c r="A559" s="79" t="s">
        <v>328</v>
      </c>
      <c r="B559" s="256" t="s">
        <v>17</v>
      </c>
      <c r="C559" s="256"/>
      <c r="D559" s="256"/>
      <c r="E559" s="256"/>
      <c r="F559" s="256"/>
      <c r="G559" s="256"/>
      <c r="H559" s="256"/>
      <c r="I559" s="256"/>
      <c r="J559" s="30" t="s">
        <v>100</v>
      </c>
      <c r="K559" s="141"/>
      <c r="L559" s="30"/>
      <c r="M559" s="30"/>
      <c r="N559" s="30"/>
      <c r="O559" s="30"/>
      <c r="P559" s="30"/>
      <c r="Q559" s="141">
        <f>SUM(Q560:Q560)</f>
        <v>435.49</v>
      </c>
      <c r="R559" s="80"/>
    </row>
    <row r="560" spans="1:18" x14ac:dyDescent="0.25">
      <c r="A560" s="83"/>
      <c r="B560" s="21" t="s">
        <v>97</v>
      </c>
      <c r="C560" s="21">
        <v>0</v>
      </c>
      <c r="D560" s="21" t="s">
        <v>98</v>
      </c>
      <c r="E560" s="21">
        <v>0</v>
      </c>
      <c r="F560" s="21" t="s">
        <v>99</v>
      </c>
      <c r="G560" s="21">
        <v>3</v>
      </c>
      <c r="H560" s="21" t="s">
        <v>98</v>
      </c>
      <c r="I560" s="21">
        <v>19.18</v>
      </c>
      <c r="J560" s="21"/>
      <c r="K560" s="153">
        <f>(G560*20)+I560</f>
        <v>79.180000000000007</v>
      </c>
      <c r="L560" s="21">
        <v>5.5</v>
      </c>
      <c r="M560" s="20"/>
      <c r="N560" s="20"/>
      <c r="O560" s="20"/>
      <c r="P560" s="21"/>
      <c r="Q560" s="142">
        <f>ROUND(K560*L560,2)</f>
        <v>435.49</v>
      </c>
      <c r="R560" s="82"/>
    </row>
    <row r="561" spans="1:20" x14ac:dyDescent="0.25">
      <c r="A561" s="83"/>
      <c r="B561" s="20"/>
      <c r="C561" s="20"/>
      <c r="D561" s="20"/>
      <c r="E561" s="20"/>
      <c r="F561" s="20"/>
      <c r="G561" s="20"/>
      <c r="H561" s="20"/>
      <c r="I561" s="20"/>
      <c r="J561" s="20"/>
      <c r="K561" s="153"/>
      <c r="L561" s="21"/>
      <c r="M561" s="21"/>
      <c r="N561" s="20"/>
      <c r="O561" s="20"/>
      <c r="P561" s="20"/>
      <c r="Q561" s="142"/>
      <c r="R561" s="226"/>
    </row>
    <row r="562" spans="1:20" ht="49.5" customHeight="1" x14ac:dyDescent="0.25">
      <c r="A562" s="79" t="s">
        <v>329</v>
      </c>
      <c r="B562" s="260" t="s">
        <v>28</v>
      </c>
      <c r="C562" s="261"/>
      <c r="D562" s="261"/>
      <c r="E562" s="261"/>
      <c r="F562" s="261"/>
      <c r="G562" s="261"/>
      <c r="H562" s="261"/>
      <c r="I562" s="262"/>
      <c r="J562" s="30" t="s">
        <v>101</v>
      </c>
      <c r="K562" s="141"/>
      <c r="L562" s="30"/>
      <c r="M562" s="30"/>
      <c r="N562" s="30"/>
      <c r="O562" s="30"/>
      <c r="P562" s="30"/>
      <c r="Q562" s="141">
        <f>SUM(Q563:Q563)</f>
        <v>28.5</v>
      </c>
      <c r="R562" s="80"/>
    </row>
    <row r="563" spans="1:20" x14ac:dyDescent="0.25">
      <c r="A563" s="83"/>
      <c r="B563" s="21" t="s">
        <v>97</v>
      </c>
      <c r="C563" s="21">
        <v>0</v>
      </c>
      <c r="D563" s="21" t="s">
        <v>98</v>
      </c>
      <c r="E563" s="21">
        <v>0</v>
      </c>
      <c r="F563" s="21" t="s">
        <v>99</v>
      </c>
      <c r="G563" s="21">
        <v>3</v>
      </c>
      <c r="H563" s="21" t="s">
        <v>98</v>
      </c>
      <c r="I563" s="21">
        <v>19.18</v>
      </c>
      <c r="J563" s="21"/>
      <c r="K563" s="153">
        <f>(G563*20)+I563</f>
        <v>79.180000000000007</v>
      </c>
      <c r="L563" s="21">
        <v>1.2</v>
      </c>
      <c r="M563" s="21">
        <v>0.15</v>
      </c>
      <c r="N563" s="21">
        <v>2</v>
      </c>
      <c r="O563" s="20"/>
      <c r="P563" s="20"/>
      <c r="Q563" s="142">
        <f>ROUND(K563*L563*M563*N563,2)</f>
        <v>28.5</v>
      </c>
      <c r="R563" s="226"/>
    </row>
    <row r="564" spans="1:20" x14ac:dyDescent="0.25">
      <c r="A564" s="85"/>
      <c r="B564" s="21"/>
      <c r="C564" s="21"/>
      <c r="D564" s="21"/>
      <c r="E564" s="21"/>
      <c r="F564" s="21"/>
      <c r="G564" s="21"/>
      <c r="H564" s="21"/>
      <c r="I564" s="21"/>
      <c r="J564" s="21"/>
      <c r="K564" s="153"/>
      <c r="L564" s="21"/>
      <c r="M564" s="20"/>
      <c r="N564" s="20"/>
      <c r="O564" s="20"/>
      <c r="P564" s="21"/>
      <c r="Q564" s="142"/>
      <c r="R564" s="84"/>
    </row>
    <row r="565" spans="1:20" ht="62.25" customHeight="1" x14ac:dyDescent="0.25">
      <c r="A565" s="79" t="s">
        <v>330</v>
      </c>
      <c r="B565" s="260" t="s">
        <v>22</v>
      </c>
      <c r="C565" s="261"/>
      <c r="D565" s="261"/>
      <c r="E565" s="261"/>
      <c r="F565" s="261"/>
      <c r="G565" s="261"/>
      <c r="H565" s="261"/>
      <c r="I565" s="262"/>
      <c r="J565" s="30" t="s">
        <v>101</v>
      </c>
      <c r="K565" s="141"/>
      <c r="L565" s="30"/>
      <c r="M565" s="30"/>
      <c r="N565" s="30"/>
      <c r="O565" s="30"/>
      <c r="P565" s="30"/>
      <c r="Q565" s="141">
        <f>SUM(Q566:Q566)</f>
        <v>9.5</v>
      </c>
      <c r="R565" s="80"/>
    </row>
    <row r="566" spans="1:20" x14ac:dyDescent="0.25">
      <c r="A566" s="83"/>
      <c r="B566" s="21" t="s">
        <v>97</v>
      </c>
      <c r="C566" s="21">
        <v>0</v>
      </c>
      <c r="D566" s="21" t="s">
        <v>98</v>
      </c>
      <c r="E566" s="21">
        <v>0</v>
      </c>
      <c r="F566" s="21" t="s">
        <v>99</v>
      </c>
      <c r="G566" s="21">
        <v>3</v>
      </c>
      <c r="H566" s="21" t="s">
        <v>98</v>
      </c>
      <c r="I566" s="21">
        <v>19.18</v>
      </c>
      <c r="J566" s="21"/>
      <c r="K566" s="153">
        <f>(G566*20)+I566</f>
        <v>79.180000000000007</v>
      </c>
      <c r="L566" s="21">
        <v>1.2</v>
      </c>
      <c r="M566" s="21">
        <v>0.05</v>
      </c>
      <c r="N566" s="21">
        <v>2</v>
      </c>
      <c r="O566" s="20"/>
      <c r="P566" s="20"/>
      <c r="Q566" s="142">
        <f>ROUND(K566*L566*M566*N566,2)</f>
        <v>9.5</v>
      </c>
      <c r="R566" s="226"/>
    </row>
    <row r="567" spans="1:20" x14ac:dyDescent="0.25">
      <c r="A567" s="196"/>
      <c r="B567" s="182"/>
      <c r="C567" s="182"/>
      <c r="D567" s="182"/>
      <c r="E567" s="182"/>
      <c r="F567" s="182"/>
      <c r="G567" s="182"/>
      <c r="H567" s="182"/>
      <c r="I567" s="182"/>
      <c r="J567" s="182"/>
      <c r="K567" s="183"/>
      <c r="L567" s="182"/>
      <c r="M567" s="184"/>
      <c r="N567" s="182"/>
      <c r="O567" s="182"/>
      <c r="P567" s="182"/>
      <c r="Q567" s="183"/>
      <c r="R567" s="197"/>
    </row>
    <row r="568" spans="1:20" ht="45.75" customHeight="1" x14ac:dyDescent="0.25">
      <c r="A568" s="16" t="s">
        <v>331</v>
      </c>
      <c r="B568" s="256" t="s">
        <v>274</v>
      </c>
      <c r="C568" s="256"/>
      <c r="D568" s="256"/>
      <c r="E568" s="256"/>
      <c r="F568" s="256"/>
      <c r="G568" s="256"/>
      <c r="H568" s="256"/>
      <c r="I568" s="256"/>
      <c r="J568" s="30" t="s">
        <v>100</v>
      </c>
      <c r="K568" s="141"/>
      <c r="L568" s="30"/>
      <c r="M568" s="30"/>
      <c r="N568" s="30"/>
      <c r="O568" s="30"/>
      <c r="P568" s="30"/>
      <c r="Q568" s="141">
        <f>SUM(Q569)</f>
        <v>79.180000000000007</v>
      </c>
      <c r="R568" s="30"/>
    </row>
    <row r="569" spans="1:20" x14ac:dyDescent="0.25">
      <c r="A569" s="19"/>
      <c r="B569" s="21" t="s">
        <v>97</v>
      </c>
      <c r="C569" s="21">
        <v>0</v>
      </c>
      <c r="D569" s="21" t="s">
        <v>98</v>
      </c>
      <c r="E569" s="21">
        <v>0</v>
      </c>
      <c r="F569" s="21" t="s">
        <v>99</v>
      </c>
      <c r="G569" s="21">
        <v>3</v>
      </c>
      <c r="H569" s="21" t="s">
        <v>98</v>
      </c>
      <c r="I569" s="21">
        <v>19.18</v>
      </c>
      <c r="J569" s="20"/>
      <c r="K569" s="153">
        <f>(G569*20)+I569</f>
        <v>79.180000000000007</v>
      </c>
      <c r="L569" s="198"/>
      <c r="M569" s="199">
        <v>0.5</v>
      </c>
      <c r="N569" s="199">
        <v>2</v>
      </c>
      <c r="O569" s="198"/>
      <c r="P569" s="198"/>
      <c r="Q569" s="142">
        <f>ROUND(K569*M569*N569,2)</f>
        <v>79.180000000000007</v>
      </c>
      <c r="R569" s="26"/>
    </row>
    <row r="570" spans="1:20" x14ac:dyDescent="0.25">
      <c r="A570" s="227"/>
      <c r="B570" s="182"/>
      <c r="C570" s="182"/>
      <c r="D570" s="182"/>
      <c r="E570" s="182"/>
      <c r="F570" s="182"/>
      <c r="G570" s="182"/>
      <c r="H570" s="182"/>
      <c r="I570" s="182"/>
      <c r="J570" s="182"/>
      <c r="K570" s="183"/>
      <c r="L570" s="182"/>
      <c r="M570" s="184"/>
      <c r="N570" s="182"/>
      <c r="O570" s="182"/>
      <c r="P570" s="182"/>
      <c r="Q570" s="183"/>
      <c r="R570" s="185"/>
    </row>
    <row r="571" spans="1:20" x14ac:dyDescent="0.25">
      <c r="A571" s="78">
        <v>23</v>
      </c>
      <c r="B571" s="257" t="s">
        <v>294</v>
      </c>
      <c r="C571" s="257"/>
      <c r="D571" s="257"/>
      <c r="E571" s="257"/>
      <c r="F571" s="257"/>
      <c r="G571" s="257"/>
      <c r="H571" s="257"/>
      <c r="I571" s="257"/>
      <c r="J571" s="257"/>
      <c r="K571" s="257"/>
      <c r="L571" s="257"/>
      <c r="M571" s="257"/>
      <c r="N571" s="257"/>
      <c r="O571" s="257"/>
      <c r="P571" s="257"/>
      <c r="Q571" s="257"/>
      <c r="R571" s="269"/>
      <c r="S571" s="139"/>
      <c r="T571" s="130"/>
    </row>
    <row r="572" spans="1:20" x14ac:dyDescent="0.25">
      <c r="A572" s="266" t="s">
        <v>86</v>
      </c>
      <c r="B572" s="258"/>
      <c r="C572" s="258"/>
      <c r="D572" s="258"/>
      <c r="E572" s="258"/>
      <c r="F572" s="258"/>
      <c r="G572" s="258"/>
      <c r="H572" s="258"/>
      <c r="I572" s="258"/>
      <c r="J572" s="258" t="s">
        <v>87</v>
      </c>
      <c r="K572" s="258"/>
      <c r="L572" s="258"/>
      <c r="M572" s="258"/>
      <c r="N572" s="258"/>
      <c r="O572" s="258"/>
      <c r="P572" s="258"/>
      <c r="Q572" s="258"/>
      <c r="R572" s="267"/>
      <c r="S572" s="139"/>
      <c r="T572" s="130"/>
    </row>
    <row r="573" spans="1:20" x14ac:dyDescent="0.25">
      <c r="A573" s="266"/>
      <c r="B573" s="258"/>
      <c r="C573" s="258"/>
      <c r="D573" s="258"/>
      <c r="E573" s="258"/>
      <c r="F573" s="258"/>
      <c r="G573" s="258"/>
      <c r="H573" s="258"/>
      <c r="I573" s="258"/>
      <c r="J573" s="258"/>
      <c r="K573" s="258"/>
      <c r="L573" s="258"/>
      <c r="M573" s="258"/>
      <c r="N573" s="258"/>
      <c r="O573" s="258"/>
      <c r="P573" s="258"/>
      <c r="Q573" s="258"/>
      <c r="R573" s="267"/>
      <c r="S573" s="139"/>
      <c r="T573" s="130"/>
    </row>
    <row r="574" spans="1:20" x14ac:dyDescent="0.25">
      <c r="A574" s="266"/>
      <c r="B574" s="258"/>
      <c r="C574" s="258"/>
      <c r="D574" s="258"/>
      <c r="E574" s="258"/>
      <c r="F574" s="258"/>
      <c r="G574" s="258"/>
      <c r="H574" s="258"/>
      <c r="I574" s="258"/>
      <c r="J574" s="250" t="s">
        <v>88</v>
      </c>
      <c r="K574" s="251" t="s">
        <v>89</v>
      </c>
      <c r="L574" s="252" t="s">
        <v>90</v>
      </c>
      <c r="M574" s="252" t="s">
        <v>91</v>
      </c>
      <c r="N574" s="252" t="s">
        <v>92</v>
      </c>
      <c r="O574" s="253" t="s">
        <v>93</v>
      </c>
      <c r="P574" s="252" t="s">
        <v>94</v>
      </c>
      <c r="Q574" s="251" t="s">
        <v>95</v>
      </c>
      <c r="R574" s="268" t="s">
        <v>96</v>
      </c>
      <c r="S574" s="139"/>
      <c r="T574" s="130"/>
    </row>
    <row r="575" spans="1:20" x14ac:dyDescent="0.25">
      <c r="A575" s="266"/>
      <c r="B575" s="258"/>
      <c r="C575" s="258"/>
      <c r="D575" s="258"/>
      <c r="E575" s="258"/>
      <c r="F575" s="258"/>
      <c r="G575" s="258"/>
      <c r="H575" s="258"/>
      <c r="I575" s="258"/>
      <c r="J575" s="250"/>
      <c r="K575" s="251"/>
      <c r="L575" s="252"/>
      <c r="M575" s="252"/>
      <c r="N575" s="252"/>
      <c r="O575" s="254"/>
      <c r="P575" s="252"/>
      <c r="Q575" s="251"/>
      <c r="R575" s="268"/>
      <c r="S575" s="139"/>
      <c r="T575" s="130"/>
    </row>
    <row r="576" spans="1:20" ht="58.5" customHeight="1" x14ac:dyDescent="0.25">
      <c r="A576" s="79" t="s">
        <v>332</v>
      </c>
      <c r="B576" s="256" t="s">
        <v>303</v>
      </c>
      <c r="C576" s="256"/>
      <c r="D576" s="256"/>
      <c r="E576" s="256"/>
      <c r="F576" s="256"/>
      <c r="G576" s="256"/>
      <c r="H576" s="256"/>
      <c r="I576" s="256"/>
      <c r="J576" s="30" t="s">
        <v>101</v>
      </c>
      <c r="K576" s="141"/>
      <c r="L576" s="30"/>
      <c r="M576" s="30"/>
      <c r="N576" s="30"/>
      <c r="O576" s="30"/>
      <c r="P576" s="30"/>
      <c r="Q576" s="141">
        <f>SUM(Q577:Q577)</f>
        <v>100.8</v>
      </c>
      <c r="R576" s="80"/>
      <c r="S576" s="139"/>
      <c r="T576" s="130"/>
    </row>
    <row r="577" spans="1:24" x14ac:dyDescent="0.25">
      <c r="A577" s="81"/>
      <c r="B577" s="21"/>
      <c r="C577" s="21"/>
      <c r="D577" s="21"/>
      <c r="E577" s="21"/>
      <c r="F577" s="21"/>
      <c r="G577" s="21"/>
      <c r="H577" s="21"/>
      <c r="I577" s="21"/>
      <c r="J577" s="21"/>
      <c r="K577" s="21">
        <v>24</v>
      </c>
      <c r="L577" s="21">
        <v>1.4</v>
      </c>
      <c r="M577" s="21">
        <v>3</v>
      </c>
      <c r="N577" s="20"/>
      <c r="O577" s="20"/>
      <c r="P577" s="21"/>
      <c r="Q577" s="142">
        <f>ROUND(K577*L577*M577,2)</f>
        <v>100.8</v>
      </c>
      <c r="R577" s="82"/>
      <c r="S577" s="139"/>
      <c r="T577" s="130"/>
    </row>
    <row r="578" spans="1:24" x14ac:dyDescent="0.25">
      <c r="A578" s="83"/>
      <c r="B578" s="21"/>
      <c r="C578" s="21"/>
      <c r="D578" s="21"/>
      <c r="E578" s="21"/>
      <c r="F578" s="21"/>
      <c r="G578" s="21"/>
      <c r="H578" s="21"/>
      <c r="I578" s="21"/>
      <c r="J578" s="21"/>
      <c r="K578" s="153"/>
      <c r="L578" s="21"/>
      <c r="M578" s="20"/>
      <c r="N578" s="20"/>
      <c r="O578" s="20"/>
      <c r="P578" s="20"/>
      <c r="Q578" s="143"/>
      <c r="R578" s="170"/>
      <c r="S578" s="139"/>
      <c r="T578" s="130"/>
      <c r="W578">
        <f>X578*0.6</f>
        <v>9</v>
      </c>
      <c r="X578">
        <v>15</v>
      </c>
    </row>
    <row r="579" spans="1:24" ht="77.25" customHeight="1" x14ac:dyDescent="0.25">
      <c r="A579" s="79" t="s">
        <v>333</v>
      </c>
      <c r="B579" s="256" t="s">
        <v>267</v>
      </c>
      <c r="C579" s="256"/>
      <c r="D579" s="256"/>
      <c r="E579" s="256"/>
      <c r="F579" s="256"/>
      <c r="G579" s="256"/>
      <c r="H579" s="256"/>
      <c r="I579" s="256"/>
      <c r="J579" s="30" t="s">
        <v>18</v>
      </c>
      <c r="K579" s="141"/>
      <c r="L579" s="30"/>
      <c r="M579" s="30"/>
      <c r="N579" s="30"/>
      <c r="O579" s="30"/>
      <c r="P579" s="30"/>
      <c r="Q579" s="141">
        <f>SUM(Q580:Q580)</f>
        <v>50</v>
      </c>
      <c r="R579" s="80"/>
      <c r="S579" s="139"/>
      <c r="T579" s="130"/>
    </row>
    <row r="580" spans="1:24" x14ac:dyDescent="0.25">
      <c r="A580" s="83"/>
      <c r="B580" s="21"/>
      <c r="C580" s="21"/>
      <c r="D580" s="21"/>
      <c r="E580" s="21"/>
      <c r="F580" s="21"/>
      <c r="G580" s="21"/>
      <c r="H580" s="21"/>
      <c r="I580" s="21"/>
      <c r="J580" s="21"/>
      <c r="K580" s="153">
        <v>50</v>
      </c>
      <c r="L580" s="21"/>
      <c r="M580" s="20"/>
      <c r="N580" s="20"/>
      <c r="O580" s="20"/>
      <c r="P580" s="21"/>
      <c r="Q580" s="142">
        <f>K580</f>
        <v>50</v>
      </c>
      <c r="R580" s="82"/>
    </row>
    <row r="581" spans="1:24" x14ac:dyDescent="0.25">
      <c r="A581" s="83"/>
      <c r="B581" s="27"/>
      <c r="C581" s="29"/>
      <c r="D581" s="29"/>
      <c r="E581" s="29"/>
      <c r="F581" s="29"/>
      <c r="G581" s="29"/>
      <c r="H581" s="29"/>
      <c r="I581" s="29"/>
      <c r="J581" s="29"/>
      <c r="K581" s="154"/>
      <c r="L581" s="29"/>
      <c r="M581" s="28"/>
      <c r="N581" s="28"/>
      <c r="O581" s="28"/>
      <c r="P581" s="28"/>
      <c r="Q581" s="144"/>
      <c r="R581" s="84"/>
    </row>
    <row r="582" spans="1:24" ht="75.75" customHeight="1" x14ac:dyDescent="0.25">
      <c r="A582" s="79" t="s">
        <v>334</v>
      </c>
      <c r="B582" s="256" t="s">
        <v>268</v>
      </c>
      <c r="C582" s="256"/>
      <c r="D582" s="256"/>
      <c r="E582" s="256"/>
      <c r="F582" s="256"/>
      <c r="G582" s="256"/>
      <c r="H582" s="256"/>
      <c r="I582" s="256"/>
      <c r="J582" s="30" t="s">
        <v>18</v>
      </c>
      <c r="K582" s="141"/>
      <c r="L582" s="30"/>
      <c r="M582" s="30"/>
      <c r="N582" s="30"/>
      <c r="O582" s="30"/>
      <c r="P582" s="30"/>
      <c r="Q582" s="141">
        <f>SUM(Q583:Q583)</f>
        <v>50</v>
      </c>
      <c r="R582" s="80"/>
    </row>
    <row r="583" spans="1:24" x14ac:dyDescent="0.25">
      <c r="A583" s="83"/>
      <c r="B583" s="21"/>
      <c r="C583" s="21"/>
      <c r="D583" s="21"/>
      <c r="E583" s="21"/>
      <c r="F583" s="21"/>
      <c r="G583" s="21"/>
      <c r="H583" s="21"/>
      <c r="I583" s="21"/>
      <c r="J583" s="21"/>
      <c r="K583" s="153">
        <v>50</v>
      </c>
      <c r="L583" s="21"/>
      <c r="M583" s="20"/>
      <c r="N583" s="20"/>
      <c r="O583" s="20"/>
      <c r="P583" s="21"/>
      <c r="Q583" s="142">
        <f>K583</f>
        <v>50</v>
      </c>
      <c r="R583" s="82"/>
    </row>
    <row r="584" spans="1:24" x14ac:dyDescent="0.25">
      <c r="A584" s="83"/>
      <c r="B584" s="21"/>
      <c r="C584" s="21"/>
      <c r="D584" s="21"/>
      <c r="E584" s="21"/>
      <c r="F584" s="21"/>
      <c r="G584" s="21"/>
      <c r="H584" s="21"/>
      <c r="I584" s="21"/>
      <c r="J584" s="21"/>
      <c r="K584" s="153"/>
      <c r="L584" s="21"/>
      <c r="M584" s="20"/>
      <c r="N584" s="20"/>
      <c r="O584" s="20"/>
      <c r="P584" s="20"/>
      <c r="Q584" s="143"/>
      <c r="R584" s="170"/>
    </row>
    <row r="585" spans="1:24" ht="72" customHeight="1" x14ac:dyDescent="0.25">
      <c r="A585" s="79" t="s">
        <v>335</v>
      </c>
      <c r="B585" s="256" t="s">
        <v>269</v>
      </c>
      <c r="C585" s="256"/>
      <c r="D585" s="256"/>
      <c r="E585" s="256"/>
      <c r="F585" s="256"/>
      <c r="G585" s="256"/>
      <c r="H585" s="256"/>
      <c r="I585" s="256"/>
      <c r="J585" s="30" t="s">
        <v>101</v>
      </c>
      <c r="K585" s="141"/>
      <c r="L585" s="30"/>
      <c r="M585" s="30"/>
      <c r="N585" s="30"/>
      <c r="O585" s="30"/>
      <c r="P585" s="30"/>
      <c r="Q585" s="141">
        <f>SUM(Q586:Q586)</f>
        <v>100.8</v>
      </c>
      <c r="R585" s="80"/>
    </row>
    <row r="586" spans="1:24" x14ac:dyDescent="0.25">
      <c r="A586" s="83"/>
      <c r="B586" s="21"/>
      <c r="C586" s="21"/>
      <c r="D586" s="21"/>
      <c r="E586" s="21"/>
      <c r="F586" s="21"/>
      <c r="G586" s="21"/>
      <c r="H586" s="21"/>
      <c r="I586" s="21"/>
      <c r="J586" s="21"/>
      <c r="K586" s="153">
        <v>24</v>
      </c>
      <c r="L586" s="21">
        <v>1.4</v>
      </c>
      <c r="M586" s="20">
        <v>3</v>
      </c>
      <c r="N586" s="20"/>
      <c r="O586" s="20"/>
      <c r="P586" s="21"/>
      <c r="Q586" s="142">
        <f>ROUND(K586*L586*M586,2)</f>
        <v>100.8</v>
      </c>
      <c r="R586" s="82"/>
    </row>
    <row r="587" spans="1:24" x14ac:dyDescent="0.25">
      <c r="A587" s="83"/>
      <c r="B587" s="20"/>
      <c r="C587" s="20"/>
      <c r="D587" s="20"/>
      <c r="E587" s="20"/>
      <c r="F587" s="20"/>
      <c r="G587" s="20"/>
      <c r="H587" s="20"/>
      <c r="I587" s="20"/>
      <c r="J587" s="20"/>
      <c r="K587" s="153"/>
      <c r="L587" s="21"/>
      <c r="M587" s="21"/>
      <c r="N587" s="20"/>
      <c r="O587" s="20"/>
      <c r="P587" s="20"/>
      <c r="Q587" s="142"/>
      <c r="R587" s="170"/>
    </row>
    <row r="588" spans="1:24" ht="92.25" customHeight="1" x14ac:dyDescent="0.25">
      <c r="A588" s="79" t="s">
        <v>336</v>
      </c>
      <c r="B588" s="260" t="s">
        <v>296</v>
      </c>
      <c r="C588" s="261"/>
      <c r="D588" s="261"/>
      <c r="E588" s="261"/>
      <c r="F588" s="261"/>
      <c r="G588" s="261"/>
      <c r="H588" s="261"/>
      <c r="I588" s="262"/>
      <c r="J588" s="30" t="s">
        <v>295</v>
      </c>
      <c r="K588" s="141"/>
      <c r="L588" s="30"/>
      <c r="M588" s="30"/>
      <c r="N588" s="30"/>
      <c r="O588" s="30"/>
      <c r="P588" s="30"/>
      <c r="Q588" s="141">
        <f>SUM(Q589:Q589)</f>
        <v>20</v>
      </c>
      <c r="R588" s="80"/>
    </row>
    <row r="589" spans="1:24" x14ac:dyDescent="0.25">
      <c r="A589" s="83"/>
      <c r="B589" s="21"/>
      <c r="C589" s="21"/>
      <c r="D589" s="21"/>
      <c r="E589" s="21"/>
      <c r="F589" s="21"/>
      <c r="G589" s="21"/>
      <c r="H589" s="21"/>
      <c r="I589" s="21"/>
      <c r="J589" s="21">
        <v>20</v>
      </c>
      <c r="K589" s="153"/>
      <c r="L589" s="21"/>
      <c r="M589" s="21"/>
      <c r="N589" s="21"/>
      <c r="O589" s="20"/>
      <c r="P589" s="20"/>
      <c r="Q589" s="142">
        <f>J589</f>
        <v>20</v>
      </c>
      <c r="R589" s="170"/>
    </row>
    <row r="590" spans="1:24" x14ac:dyDescent="0.25">
      <c r="A590" s="85"/>
      <c r="B590" s="21"/>
      <c r="C590" s="21"/>
      <c r="D590" s="21"/>
      <c r="E590" s="21"/>
      <c r="F590" s="21"/>
      <c r="G590" s="21"/>
      <c r="H590" s="21"/>
      <c r="I590" s="21"/>
      <c r="J590" s="21"/>
      <c r="K590" s="153"/>
      <c r="L590" s="21"/>
      <c r="M590" s="20"/>
      <c r="N590" s="20"/>
      <c r="O590" s="20"/>
      <c r="P590" s="21"/>
      <c r="Q590" s="142"/>
      <c r="R590" s="84"/>
    </row>
  </sheetData>
  <mergeCells count="452">
    <mergeCell ref="B550:I550"/>
    <mergeCell ref="B553:I553"/>
    <mergeCell ref="B556:I556"/>
    <mergeCell ref="B559:I559"/>
    <mergeCell ref="B562:I562"/>
    <mergeCell ref="B565:I565"/>
    <mergeCell ref="B568:I568"/>
    <mergeCell ref="A546:I549"/>
    <mergeCell ref="J546:R547"/>
    <mergeCell ref="J548:J549"/>
    <mergeCell ref="K548:K549"/>
    <mergeCell ref="L548:L549"/>
    <mergeCell ref="M548:M549"/>
    <mergeCell ref="N548:N549"/>
    <mergeCell ref="O548:O549"/>
    <mergeCell ref="P548:P549"/>
    <mergeCell ref="Q548:Q549"/>
    <mergeCell ref="R548:R549"/>
    <mergeCell ref="B523:I523"/>
    <mergeCell ref="B526:I526"/>
    <mergeCell ref="B529:I529"/>
    <mergeCell ref="B532:I532"/>
    <mergeCell ref="B535:I535"/>
    <mergeCell ref="B538:I538"/>
    <mergeCell ref="B541:I541"/>
    <mergeCell ref="A544:R544"/>
    <mergeCell ref="B545:R545"/>
    <mergeCell ref="B499:I499"/>
    <mergeCell ref="B502:I502"/>
    <mergeCell ref="B505:I505"/>
    <mergeCell ref="B508:I508"/>
    <mergeCell ref="B511:I511"/>
    <mergeCell ref="B514:I514"/>
    <mergeCell ref="A517:R517"/>
    <mergeCell ref="B518:R518"/>
    <mergeCell ref="A519:I522"/>
    <mergeCell ref="J519:R520"/>
    <mergeCell ref="J521:J522"/>
    <mergeCell ref="K521:K522"/>
    <mergeCell ref="L521:L522"/>
    <mergeCell ref="M521:M522"/>
    <mergeCell ref="N521:N522"/>
    <mergeCell ref="O521:O522"/>
    <mergeCell ref="P521:P522"/>
    <mergeCell ref="Q521:Q522"/>
    <mergeCell ref="R521:R522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B496:I496"/>
    <mergeCell ref="B484:I484"/>
    <mergeCell ref="B487:I487"/>
    <mergeCell ref="B576:I576"/>
    <mergeCell ref="B579:I579"/>
    <mergeCell ref="B582:I582"/>
    <mergeCell ref="B585:I585"/>
    <mergeCell ref="B588:I588"/>
    <mergeCell ref="B571:R571"/>
    <mergeCell ref="A572:I575"/>
    <mergeCell ref="J572:R573"/>
    <mergeCell ref="J574:J575"/>
    <mergeCell ref="K574:K575"/>
    <mergeCell ref="L574:L575"/>
    <mergeCell ref="M574:M575"/>
    <mergeCell ref="N574:N575"/>
    <mergeCell ref="O574:O575"/>
    <mergeCell ref="P574:P575"/>
    <mergeCell ref="Q574:Q575"/>
    <mergeCell ref="R574:R575"/>
    <mergeCell ref="A490:R490"/>
    <mergeCell ref="B491:R491"/>
    <mergeCell ref="A492:I495"/>
    <mergeCell ref="J492:R493"/>
    <mergeCell ref="J494:J495"/>
    <mergeCell ref="B469:I469"/>
    <mergeCell ref="B472:I472"/>
    <mergeCell ref="B475:I475"/>
    <mergeCell ref="B478:I478"/>
    <mergeCell ref="B481:I481"/>
    <mergeCell ref="B457:I457"/>
    <mergeCell ref="A463:R463"/>
    <mergeCell ref="B464:R464"/>
    <mergeCell ref="A465:I468"/>
    <mergeCell ref="J465:R466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B460:I460"/>
    <mergeCell ref="B442:I442"/>
    <mergeCell ref="B445:I445"/>
    <mergeCell ref="B448:I448"/>
    <mergeCell ref="B451:I451"/>
    <mergeCell ref="B454:I454"/>
    <mergeCell ref="B430:I430"/>
    <mergeCell ref="A436:R436"/>
    <mergeCell ref="B437:R437"/>
    <mergeCell ref="A438:I441"/>
    <mergeCell ref="J438:R439"/>
    <mergeCell ref="J440:J441"/>
    <mergeCell ref="K440:K441"/>
    <mergeCell ref="L440:L441"/>
    <mergeCell ref="M440:M441"/>
    <mergeCell ref="N440:N441"/>
    <mergeCell ref="O440:O441"/>
    <mergeCell ref="P440:P441"/>
    <mergeCell ref="Q440:Q441"/>
    <mergeCell ref="R440:R441"/>
    <mergeCell ref="B433:I433"/>
    <mergeCell ref="B415:I415"/>
    <mergeCell ref="B418:I418"/>
    <mergeCell ref="B421:I421"/>
    <mergeCell ref="B424:I424"/>
    <mergeCell ref="B427:I427"/>
    <mergeCell ref="B403:I403"/>
    <mergeCell ref="A409:R409"/>
    <mergeCell ref="B410:R410"/>
    <mergeCell ref="A411:I414"/>
    <mergeCell ref="J411:R412"/>
    <mergeCell ref="J413:J414"/>
    <mergeCell ref="K413:K414"/>
    <mergeCell ref="L413:L414"/>
    <mergeCell ref="M413:M414"/>
    <mergeCell ref="N413:N414"/>
    <mergeCell ref="O413:O414"/>
    <mergeCell ref="P413:P414"/>
    <mergeCell ref="Q413:Q414"/>
    <mergeCell ref="R413:R414"/>
    <mergeCell ref="B406:I406"/>
    <mergeCell ref="B388:I388"/>
    <mergeCell ref="B391:I391"/>
    <mergeCell ref="B394:I394"/>
    <mergeCell ref="B397:I397"/>
    <mergeCell ref="B400:I400"/>
    <mergeCell ref="B383:R383"/>
    <mergeCell ref="A384:I387"/>
    <mergeCell ref="J384:R385"/>
    <mergeCell ref="J386:J387"/>
    <mergeCell ref="K386:K387"/>
    <mergeCell ref="L386:L387"/>
    <mergeCell ref="M386:M387"/>
    <mergeCell ref="N386:N387"/>
    <mergeCell ref="O386:O387"/>
    <mergeCell ref="P386:P387"/>
    <mergeCell ref="Q386:Q387"/>
    <mergeCell ref="R386:R387"/>
    <mergeCell ref="B376:I376"/>
    <mergeCell ref="A382:R382"/>
    <mergeCell ref="B379:I379"/>
    <mergeCell ref="B361:I361"/>
    <mergeCell ref="B364:I364"/>
    <mergeCell ref="B367:I367"/>
    <mergeCell ref="B370:I370"/>
    <mergeCell ref="B373:I373"/>
    <mergeCell ref="B349:I349"/>
    <mergeCell ref="A355:R355"/>
    <mergeCell ref="B356:R356"/>
    <mergeCell ref="A357:I360"/>
    <mergeCell ref="J357:R358"/>
    <mergeCell ref="J359:J360"/>
    <mergeCell ref="K359:K360"/>
    <mergeCell ref="L359:L360"/>
    <mergeCell ref="M359:M360"/>
    <mergeCell ref="N359:N360"/>
    <mergeCell ref="O359:O360"/>
    <mergeCell ref="P359:P360"/>
    <mergeCell ref="Q359:Q360"/>
    <mergeCell ref="R359:R360"/>
    <mergeCell ref="B352:I352"/>
    <mergeCell ref="B334:I334"/>
    <mergeCell ref="B337:I337"/>
    <mergeCell ref="B340:I340"/>
    <mergeCell ref="B343:I343"/>
    <mergeCell ref="B346:I346"/>
    <mergeCell ref="B322:I322"/>
    <mergeCell ref="A328:R328"/>
    <mergeCell ref="B329:R329"/>
    <mergeCell ref="A330:I333"/>
    <mergeCell ref="J330:R331"/>
    <mergeCell ref="J332:J333"/>
    <mergeCell ref="K332:K333"/>
    <mergeCell ref="L332:L333"/>
    <mergeCell ref="M332:M333"/>
    <mergeCell ref="N332:N333"/>
    <mergeCell ref="O332:O333"/>
    <mergeCell ref="P332:P333"/>
    <mergeCell ref="Q332:Q333"/>
    <mergeCell ref="R332:R333"/>
    <mergeCell ref="B325:I325"/>
    <mergeCell ref="B307:I307"/>
    <mergeCell ref="B310:I310"/>
    <mergeCell ref="B313:I313"/>
    <mergeCell ref="B316:I316"/>
    <mergeCell ref="B319:I319"/>
    <mergeCell ref="B295:I295"/>
    <mergeCell ref="A301:R301"/>
    <mergeCell ref="B302:R302"/>
    <mergeCell ref="A303:I306"/>
    <mergeCell ref="J303:R304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B298:I298"/>
    <mergeCell ref="B280:I280"/>
    <mergeCell ref="B283:I283"/>
    <mergeCell ref="B286:I286"/>
    <mergeCell ref="B289:I289"/>
    <mergeCell ref="B292:I292"/>
    <mergeCell ref="B268:I268"/>
    <mergeCell ref="A274:R274"/>
    <mergeCell ref="B275:R275"/>
    <mergeCell ref="A276:I279"/>
    <mergeCell ref="J276:R277"/>
    <mergeCell ref="J278:J279"/>
    <mergeCell ref="K278:K279"/>
    <mergeCell ref="L278:L279"/>
    <mergeCell ref="M278:M279"/>
    <mergeCell ref="N278:N279"/>
    <mergeCell ref="O278:O279"/>
    <mergeCell ref="P278:P279"/>
    <mergeCell ref="Q278:Q279"/>
    <mergeCell ref="R278:R279"/>
    <mergeCell ref="B271:I271"/>
    <mergeCell ref="B252:I252"/>
    <mergeCell ref="B255:I255"/>
    <mergeCell ref="B258:I258"/>
    <mergeCell ref="B262:I262"/>
    <mergeCell ref="B265:I265"/>
    <mergeCell ref="B240:I240"/>
    <mergeCell ref="A246:R246"/>
    <mergeCell ref="B247:R247"/>
    <mergeCell ref="A248:I251"/>
    <mergeCell ref="J248:R249"/>
    <mergeCell ref="J250:J251"/>
    <mergeCell ref="K250:K251"/>
    <mergeCell ref="L250:L251"/>
    <mergeCell ref="M250:M251"/>
    <mergeCell ref="N250:N251"/>
    <mergeCell ref="O250:O251"/>
    <mergeCell ref="P250:P251"/>
    <mergeCell ref="Q250:Q251"/>
    <mergeCell ref="R250:R251"/>
    <mergeCell ref="B243:I243"/>
    <mergeCell ref="B225:I225"/>
    <mergeCell ref="B228:I228"/>
    <mergeCell ref="B231:I231"/>
    <mergeCell ref="B234:I234"/>
    <mergeCell ref="B237:I237"/>
    <mergeCell ref="B213:I213"/>
    <mergeCell ref="A219:R219"/>
    <mergeCell ref="B220:R220"/>
    <mergeCell ref="A221:I224"/>
    <mergeCell ref="J221:R222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B216:I216"/>
    <mergeCell ref="B198:I198"/>
    <mergeCell ref="B201:I201"/>
    <mergeCell ref="B204:I204"/>
    <mergeCell ref="B207:I207"/>
    <mergeCell ref="B210:I210"/>
    <mergeCell ref="B185:I185"/>
    <mergeCell ref="A192:R192"/>
    <mergeCell ref="B193:R193"/>
    <mergeCell ref="A194:I197"/>
    <mergeCell ref="J194:R195"/>
    <mergeCell ref="J196:J197"/>
    <mergeCell ref="K196:K197"/>
    <mergeCell ref="L196:L197"/>
    <mergeCell ref="M196:M197"/>
    <mergeCell ref="N196:N197"/>
    <mergeCell ref="O196:O197"/>
    <mergeCell ref="P196:P197"/>
    <mergeCell ref="Q196:Q197"/>
    <mergeCell ref="R196:R197"/>
    <mergeCell ref="B188:I188"/>
    <mergeCell ref="B170:I170"/>
    <mergeCell ref="B173:I173"/>
    <mergeCell ref="B176:I176"/>
    <mergeCell ref="B179:I179"/>
    <mergeCell ref="B182:I182"/>
    <mergeCell ref="B158:I158"/>
    <mergeCell ref="A164:R164"/>
    <mergeCell ref="B165:R165"/>
    <mergeCell ref="A166:I169"/>
    <mergeCell ref="J166:R167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B161:I161"/>
    <mergeCell ref="B143:I143"/>
    <mergeCell ref="B146:I146"/>
    <mergeCell ref="B149:I149"/>
    <mergeCell ref="B152:I152"/>
    <mergeCell ref="B155:I155"/>
    <mergeCell ref="B131:I131"/>
    <mergeCell ref="A137:R137"/>
    <mergeCell ref="B138:R138"/>
    <mergeCell ref="A139:I142"/>
    <mergeCell ref="J139:R140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B134:I134"/>
    <mergeCell ref="B116:I116"/>
    <mergeCell ref="B119:I119"/>
    <mergeCell ref="B122:I122"/>
    <mergeCell ref="B125:I125"/>
    <mergeCell ref="B128:I128"/>
    <mergeCell ref="B104:I104"/>
    <mergeCell ref="A110:R110"/>
    <mergeCell ref="B111:R111"/>
    <mergeCell ref="A112:I115"/>
    <mergeCell ref="J112:R113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B107:I107"/>
    <mergeCell ref="B89:I89"/>
    <mergeCell ref="B92:I92"/>
    <mergeCell ref="B95:I95"/>
    <mergeCell ref="B98:I98"/>
    <mergeCell ref="B101:I101"/>
    <mergeCell ref="A83:R83"/>
    <mergeCell ref="B84:R84"/>
    <mergeCell ref="A85:I88"/>
    <mergeCell ref="J85:R86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B76:I76"/>
    <mergeCell ref="A82:R82"/>
    <mergeCell ref="B79:I79"/>
    <mergeCell ref="B61:I61"/>
    <mergeCell ref="B64:I64"/>
    <mergeCell ref="B67:I67"/>
    <mergeCell ref="B70:I70"/>
    <mergeCell ref="B73:I73"/>
    <mergeCell ref="B49:I49"/>
    <mergeCell ref="A55:R55"/>
    <mergeCell ref="B56:R56"/>
    <mergeCell ref="A57:I60"/>
    <mergeCell ref="J57:R58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B52:I52"/>
    <mergeCell ref="B46:I46"/>
    <mergeCell ref="B29:R29"/>
    <mergeCell ref="A30:I33"/>
    <mergeCell ref="J30:R31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B34:I34"/>
    <mergeCell ref="B37:I37"/>
    <mergeCell ref="B40:I40"/>
    <mergeCell ref="B43:I43"/>
    <mergeCell ref="C1:R1"/>
    <mergeCell ref="A1:B5"/>
    <mergeCell ref="B22:I22"/>
    <mergeCell ref="B25:I25"/>
    <mergeCell ref="B17:R17"/>
    <mergeCell ref="A18:I21"/>
    <mergeCell ref="J18:R19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P9:P10"/>
    <mergeCell ref="Q9:Q10"/>
    <mergeCell ref="R9:R10"/>
    <mergeCell ref="B6:R6"/>
    <mergeCell ref="B11:I11"/>
    <mergeCell ref="B14:I14"/>
    <mergeCell ref="A7:I10"/>
    <mergeCell ref="J7:R8"/>
    <mergeCell ref="A28:R28"/>
    <mergeCell ref="J9:J10"/>
    <mergeCell ref="K9:K10"/>
    <mergeCell ref="L9:L10"/>
    <mergeCell ref="M9:M10"/>
    <mergeCell ref="N9:N10"/>
    <mergeCell ref="O9:O10"/>
    <mergeCell ref="C2:R2"/>
    <mergeCell ref="C3:R3"/>
    <mergeCell ref="C4:R4"/>
    <mergeCell ref="C5:R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4" orientation="portrait" horizontalDpi="300" verticalDpi="300" r:id="rId1"/>
  <rowBreaks count="7" manualBreakCount="7">
    <brk id="163" max="17" man="1"/>
    <brk id="219" max="17" man="1"/>
    <brk id="257" max="17" man="1"/>
    <brk id="398" max="17" man="1"/>
    <brk id="435" max="17" man="1"/>
    <brk id="481" max="17" man="1"/>
    <brk id="517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view="pageBreakPreview" topLeftCell="A58" zoomScaleNormal="100" zoomScaleSheetLayoutView="100" workbookViewId="0">
      <selection activeCell="L83" sqref="L83"/>
    </sheetView>
  </sheetViews>
  <sheetFormatPr defaultRowHeight="15" x14ac:dyDescent="0.25"/>
  <cols>
    <col min="1" max="1" width="5.28515625" customWidth="1"/>
    <col min="2" max="2" width="41.7109375" customWidth="1"/>
    <col min="3" max="3" width="17.5703125" bestFit="1" customWidth="1"/>
    <col min="4" max="4" width="12.5703125" customWidth="1"/>
    <col min="5" max="9" width="15.140625" customWidth="1"/>
    <col min="10" max="10" width="15.85546875" customWidth="1"/>
    <col min="11" max="11" width="15.7109375" customWidth="1"/>
    <col min="12" max="12" width="13" style="131" customWidth="1"/>
    <col min="14" max="14" width="10.5703125" bestFit="1" customWidth="1"/>
  </cols>
  <sheetData>
    <row r="1" spans="1:16" ht="15" customHeight="1" x14ac:dyDescent="0.25">
      <c r="A1" s="31"/>
      <c r="B1" s="286"/>
      <c r="C1" s="286"/>
      <c r="D1" s="286"/>
      <c r="E1" s="286"/>
      <c r="F1" s="286"/>
      <c r="G1" s="286"/>
      <c r="H1" s="286"/>
      <c r="I1" s="286"/>
      <c r="J1" s="286"/>
    </row>
    <row r="2" spans="1:16" ht="26.25" customHeight="1" x14ac:dyDescent="0.25">
      <c r="A2" s="32"/>
      <c r="B2" s="289" t="s">
        <v>260</v>
      </c>
      <c r="C2" s="289"/>
      <c r="D2" s="289"/>
      <c r="E2" s="289"/>
      <c r="F2" s="289"/>
      <c r="G2" s="289"/>
      <c r="H2" s="289"/>
      <c r="I2" s="146"/>
      <c r="J2" s="146"/>
    </row>
    <row r="3" spans="1:16" ht="15.75" customHeight="1" x14ac:dyDescent="0.25">
      <c r="A3" s="32"/>
      <c r="B3" s="290" t="s">
        <v>109</v>
      </c>
      <c r="C3" s="291"/>
      <c r="D3" s="291"/>
      <c r="E3" s="291"/>
      <c r="F3" s="291"/>
      <c r="G3" s="291"/>
      <c r="H3" s="291"/>
      <c r="I3" s="146"/>
      <c r="J3" s="146"/>
    </row>
    <row r="4" spans="1:16" ht="15.75" customHeight="1" x14ac:dyDescent="0.25">
      <c r="A4" s="32"/>
      <c r="B4" s="291" t="s">
        <v>261</v>
      </c>
      <c r="C4" s="291"/>
      <c r="D4" s="291"/>
      <c r="E4" s="291"/>
      <c r="F4" s="291"/>
      <c r="G4" s="291"/>
      <c r="H4" s="291"/>
      <c r="I4" s="146"/>
      <c r="J4" s="146"/>
    </row>
    <row r="5" spans="1:16" ht="15" customHeight="1" x14ac:dyDescent="0.25">
      <c r="A5" s="292" t="s">
        <v>310</v>
      </c>
      <c r="B5" s="293"/>
      <c r="C5" s="293"/>
      <c r="D5" s="293"/>
      <c r="E5" s="293"/>
      <c r="F5" s="293"/>
      <c r="G5" s="293"/>
      <c r="H5" s="293"/>
      <c r="I5" s="146"/>
      <c r="J5" s="146"/>
    </row>
    <row r="6" spans="1:16" ht="15" customHeight="1" x14ac:dyDescent="0.25">
      <c r="A6" s="287"/>
      <c r="B6" s="288"/>
      <c r="C6" s="288"/>
      <c r="D6" s="288"/>
      <c r="E6" s="288"/>
      <c r="F6" s="288"/>
      <c r="G6" s="288"/>
      <c r="H6" s="288"/>
      <c r="I6" s="146"/>
      <c r="J6" s="146"/>
    </row>
    <row r="7" spans="1:16" ht="28.9" customHeight="1" thickBot="1" x14ac:dyDescent="0.3">
      <c r="A7" s="277" t="s">
        <v>110</v>
      </c>
      <c r="B7" s="278"/>
      <c r="C7" s="278"/>
      <c r="D7" s="278"/>
      <c r="E7" s="278"/>
      <c r="F7" s="278"/>
      <c r="G7" s="278"/>
      <c r="H7" s="278"/>
      <c r="I7" s="161"/>
      <c r="J7" s="161"/>
    </row>
    <row r="8" spans="1:16" ht="15" customHeight="1" x14ac:dyDescent="0.25">
      <c r="A8" s="281" t="s">
        <v>122</v>
      </c>
      <c r="B8" s="282"/>
      <c r="C8" s="282"/>
      <c r="D8" s="282"/>
      <c r="E8" s="282"/>
      <c r="F8" s="282"/>
      <c r="G8" s="282"/>
      <c r="H8" s="282"/>
      <c r="I8" s="282"/>
      <c r="J8" s="282"/>
    </row>
    <row r="9" spans="1:16" ht="15.75" customHeight="1" x14ac:dyDescent="0.25">
      <c r="A9" s="283" t="s">
        <v>265</v>
      </c>
      <c r="B9" s="284"/>
      <c r="C9" s="284"/>
      <c r="D9" s="284"/>
      <c r="E9" s="284"/>
      <c r="F9" s="284"/>
      <c r="G9" s="284"/>
      <c r="H9" s="284"/>
      <c r="I9" s="284"/>
      <c r="J9" s="284"/>
    </row>
    <row r="10" spans="1:16" ht="15" customHeight="1" x14ac:dyDescent="0.25">
      <c r="A10" s="279" t="s">
        <v>111</v>
      </c>
      <c r="B10" s="280" t="s">
        <v>112</v>
      </c>
      <c r="C10" s="33" t="s">
        <v>113</v>
      </c>
      <c r="D10" s="33" t="s">
        <v>114</v>
      </c>
      <c r="E10" s="285" t="s">
        <v>115</v>
      </c>
      <c r="F10" s="285"/>
      <c r="G10" s="285"/>
      <c r="H10" s="285"/>
      <c r="I10" s="285"/>
      <c r="J10" s="285"/>
    </row>
    <row r="11" spans="1:16" ht="15" customHeight="1" x14ac:dyDescent="0.25">
      <c r="A11" s="279"/>
      <c r="B11" s="280"/>
      <c r="C11" s="33" t="s">
        <v>116</v>
      </c>
      <c r="D11" s="33" t="s">
        <v>117</v>
      </c>
      <c r="E11" s="33" t="s">
        <v>240</v>
      </c>
      <c r="F11" s="33" t="s">
        <v>241</v>
      </c>
      <c r="G11" s="33" t="s">
        <v>242</v>
      </c>
      <c r="H11" s="33" t="s">
        <v>243</v>
      </c>
      <c r="I11" s="33" t="s">
        <v>244</v>
      </c>
      <c r="J11" s="33" t="s">
        <v>245</v>
      </c>
      <c r="P11">
        <f>6*30</f>
        <v>180</v>
      </c>
    </row>
    <row r="12" spans="1:16" ht="15" customHeight="1" x14ac:dyDescent="0.25">
      <c r="A12" s="73"/>
      <c r="B12" s="64"/>
      <c r="C12" s="65"/>
      <c r="D12" s="274">
        <f>C13/C$82</f>
        <v>1.6223607064961905E-2</v>
      </c>
      <c r="E12" s="66">
        <v>1</v>
      </c>
      <c r="F12" s="66"/>
      <c r="G12" s="66"/>
      <c r="H12" s="66"/>
      <c r="I12" s="66"/>
      <c r="J12" s="66"/>
    </row>
    <row r="13" spans="1:16" ht="15" customHeight="1" x14ac:dyDescent="0.25">
      <c r="A13" s="34">
        <v>1</v>
      </c>
      <c r="B13" s="35" t="str">
        <f>Orçamento!C8</f>
        <v>SERVIÇOS PRELIMINARES</v>
      </c>
      <c r="C13" s="36">
        <f>Orçamento!I8</f>
        <v>55852.800000000003</v>
      </c>
      <c r="D13" s="274"/>
      <c r="E13" s="37"/>
      <c r="F13" s="217"/>
      <c r="G13" s="217"/>
      <c r="H13" s="217"/>
      <c r="I13" s="217"/>
      <c r="J13" s="217"/>
    </row>
    <row r="14" spans="1:16" ht="15" customHeight="1" x14ac:dyDescent="0.25">
      <c r="A14" s="73"/>
      <c r="B14" s="67"/>
      <c r="C14" s="68"/>
      <c r="D14" s="274"/>
      <c r="E14" s="216">
        <f>E12*C13</f>
        <v>55852.800000000003</v>
      </c>
      <c r="F14" s="216"/>
      <c r="G14" s="216"/>
      <c r="H14" s="216"/>
      <c r="I14" s="216"/>
      <c r="J14" s="216"/>
      <c r="K14" s="136">
        <f>SUM(E14:J14)</f>
        <v>55852.800000000003</v>
      </c>
      <c r="L14" s="235">
        <f>K14-C13</f>
        <v>0</v>
      </c>
    </row>
    <row r="15" spans="1:16" ht="15" customHeight="1" x14ac:dyDescent="0.25">
      <c r="A15" s="74"/>
      <c r="B15" s="69"/>
      <c r="C15" s="70"/>
      <c r="D15" s="275">
        <f>C16/C$82</f>
        <v>2.2430991132847512E-2</v>
      </c>
      <c r="E15" s="214">
        <v>0.15</v>
      </c>
      <c r="F15" s="214">
        <v>0.15</v>
      </c>
      <c r="G15" s="214">
        <v>0.15</v>
      </c>
      <c r="H15" s="214">
        <v>0.15</v>
      </c>
      <c r="I15" s="214">
        <v>0.2</v>
      </c>
      <c r="J15" s="214">
        <v>0.2</v>
      </c>
      <c r="K15" s="44">
        <f>SUM(E15:J15)</f>
        <v>1</v>
      </c>
    </row>
    <row r="16" spans="1:16" ht="15" customHeight="1" x14ac:dyDescent="0.25">
      <c r="A16" s="38">
        <v>2</v>
      </c>
      <c r="B16" s="39" t="str">
        <f>Orçamento!C11</f>
        <v>ADMINISTRAÇÃO LOCAL</v>
      </c>
      <c r="C16" s="40">
        <f>Orçamento!I11</f>
        <v>77222.880000000005</v>
      </c>
      <c r="D16" s="275"/>
      <c r="E16" s="41"/>
      <c r="F16" s="41"/>
      <c r="G16" s="41"/>
      <c r="H16" s="41"/>
      <c r="I16" s="41"/>
      <c r="J16" s="41"/>
    </row>
    <row r="17" spans="1:14" ht="15" customHeight="1" x14ac:dyDescent="0.25">
      <c r="A17" s="75"/>
      <c r="B17" s="52"/>
      <c r="C17" s="52"/>
      <c r="D17" s="275"/>
      <c r="E17" s="167">
        <f>E15*$C$16</f>
        <v>11583.432000000001</v>
      </c>
      <c r="F17" s="167">
        <f t="shared" ref="F17:J17" si="0">F15*$C$16</f>
        <v>11583.432000000001</v>
      </c>
      <c r="G17" s="167">
        <f t="shared" si="0"/>
        <v>11583.432000000001</v>
      </c>
      <c r="H17" s="167">
        <f t="shared" si="0"/>
        <v>11583.432000000001</v>
      </c>
      <c r="I17" s="167">
        <f t="shared" si="0"/>
        <v>15444.576000000001</v>
      </c>
      <c r="J17" s="167">
        <f t="shared" si="0"/>
        <v>15444.576000000001</v>
      </c>
      <c r="K17" s="136">
        <f>SUM(E17:J17)</f>
        <v>77222.880000000005</v>
      </c>
      <c r="L17" s="235">
        <f>K17-C16</f>
        <v>0</v>
      </c>
      <c r="N17" s="229">
        <f>100/6</f>
        <v>16.666666666666668</v>
      </c>
    </row>
    <row r="18" spans="1:14" ht="15" customHeight="1" x14ac:dyDescent="0.25">
      <c r="A18" s="73"/>
      <c r="B18" s="64"/>
      <c r="C18" s="65"/>
      <c r="D18" s="274">
        <f>C19/C$82</f>
        <v>2.6412485900947146E-2</v>
      </c>
      <c r="E18" s="66">
        <v>0.15</v>
      </c>
      <c r="F18" s="66">
        <v>0.15</v>
      </c>
      <c r="G18" s="66">
        <v>0.15</v>
      </c>
      <c r="H18" s="66">
        <v>0.15</v>
      </c>
      <c r="I18" s="66">
        <v>0.2</v>
      </c>
      <c r="J18" s="66">
        <v>0.2</v>
      </c>
      <c r="K18" s="136"/>
      <c r="N18">
        <f>N17*6</f>
        <v>100</v>
      </c>
    </row>
    <row r="19" spans="1:14" ht="15" customHeight="1" x14ac:dyDescent="0.25">
      <c r="A19" s="34">
        <v>3</v>
      </c>
      <c r="B19" s="35" t="s">
        <v>304</v>
      </c>
      <c r="C19" s="36">
        <f>Orçamento!I14</f>
        <v>90929.919999999998</v>
      </c>
      <c r="D19" s="274"/>
      <c r="E19" s="37"/>
      <c r="F19" s="37"/>
      <c r="G19" s="37"/>
      <c r="H19" s="37"/>
      <c r="I19" s="37"/>
      <c r="J19" s="37"/>
      <c r="K19" s="136"/>
    </row>
    <row r="20" spans="1:14" ht="15" customHeight="1" x14ac:dyDescent="0.25">
      <c r="A20" s="73"/>
      <c r="B20" s="67"/>
      <c r="C20" s="68"/>
      <c r="D20" s="274"/>
      <c r="E20" s="216">
        <f>E18*C$19</f>
        <v>13639.487999999999</v>
      </c>
      <c r="F20" s="216">
        <f>F18*C19</f>
        <v>13639.487999999999</v>
      </c>
      <c r="G20" s="216">
        <f>G18*C19</f>
        <v>13639.487999999999</v>
      </c>
      <c r="H20" s="216">
        <f>H18*C19</f>
        <v>13639.487999999999</v>
      </c>
      <c r="I20" s="216">
        <f>I18*C19</f>
        <v>18185.984</v>
      </c>
      <c r="J20" s="216">
        <f>J18*C19</f>
        <v>18185.984</v>
      </c>
      <c r="K20" s="136">
        <f>SUM(E20:J20)</f>
        <v>90929.919999999998</v>
      </c>
      <c r="L20" s="235">
        <f>K20-C19</f>
        <v>0</v>
      </c>
      <c r="M20">
        <f>15*6</f>
        <v>90</v>
      </c>
    </row>
    <row r="21" spans="1:14" ht="15" customHeight="1" x14ac:dyDescent="0.25">
      <c r="A21" s="162"/>
      <c r="B21" s="163"/>
      <c r="C21" s="164"/>
      <c r="D21" s="276">
        <f>C22/C$82</f>
        <v>2.4363769260889494E-2</v>
      </c>
      <c r="E21" s="214">
        <v>0.15</v>
      </c>
      <c r="F21" s="214">
        <v>0.15</v>
      </c>
      <c r="G21" s="214">
        <v>0.15</v>
      </c>
      <c r="H21" s="214">
        <v>0.15</v>
      </c>
      <c r="I21" s="214">
        <v>0.2</v>
      </c>
      <c r="J21" s="214">
        <v>0.2</v>
      </c>
      <c r="K21" s="136"/>
    </row>
    <row r="22" spans="1:14" ht="15" customHeight="1" x14ac:dyDescent="0.25">
      <c r="A22" s="162">
        <v>4</v>
      </c>
      <c r="B22" s="165" t="s">
        <v>305</v>
      </c>
      <c r="C22" s="166">
        <f>Orçamento!I23</f>
        <v>83876.83</v>
      </c>
      <c r="D22" s="276"/>
      <c r="E22" s="41"/>
      <c r="F22" s="41"/>
      <c r="G22" s="41"/>
      <c r="H22" s="41"/>
      <c r="I22" s="41"/>
      <c r="J22" s="41"/>
      <c r="K22" s="136"/>
      <c r="L22" s="235"/>
    </row>
    <row r="23" spans="1:14" ht="15" customHeight="1" x14ac:dyDescent="0.25">
      <c r="A23" s="85"/>
      <c r="B23" s="23"/>
      <c r="C23" s="23"/>
      <c r="D23" s="276"/>
      <c r="E23" s="167">
        <f t="shared" ref="E23:J23" si="1">E21*$C$22</f>
        <v>12581.5245</v>
      </c>
      <c r="F23" s="167">
        <f t="shared" si="1"/>
        <v>12581.5245</v>
      </c>
      <c r="G23" s="167">
        <f t="shared" si="1"/>
        <v>12581.5245</v>
      </c>
      <c r="H23" s="167">
        <f t="shared" si="1"/>
        <v>12581.5245</v>
      </c>
      <c r="I23" s="167">
        <f t="shared" si="1"/>
        <v>16775.366000000002</v>
      </c>
      <c r="J23" s="167">
        <f t="shared" si="1"/>
        <v>16775.366000000002</v>
      </c>
      <c r="K23" s="136">
        <f>SUM(E23:J23)</f>
        <v>83876.830000000016</v>
      </c>
      <c r="L23" s="235">
        <f>K23-C22</f>
        <v>0</v>
      </c>
    </row>
    <row r="24" spans="1:14" ht="15" customHeight="1" x14ac:dyDescent="0.25">
      <c r="A24" s="73"/>
      <c r="B24" s="64"/>
      <c r="C24" s="65"/>
      <c r="D24" s="274">
        <f>C25/C$82</f>
        <v>2.6254359411066169E-2</v>
      </c>
      <c r="E24" s="66">
        <v>0.15</v>
      </c>
      <c r="F24" s="66">
        <v>0.15</v>
      </c>
      <c r="G24" s="66">
        <v>0.15</v>
      </c>
      <c r="H24" s="66">
        <v>0.15</v>
      </c>
      <c r="I24" s="66">
        <v>0.2</v>
      </c>
      <c r="J24" s="66">
        <v>0.2</v>
      </c>
      <c r="K24" s="136"/>
    </row>
    <row r="25" spans="1:14" ht="15" customHeight="1" x14ac:dyDescent="0.25">
      <c r="A25" s="34">
        <v>5</v>
      </c>
      <c r="B25" s="35" t="s">
        <v>306</v>
      </c>
      <c r="C25" s="36">
        <f>Orçamento!I32</f>
        <v>90385.539999999979</v>
      </c>
      <c r="D25" s="274"/>
      <c r="E25" s="37"/>
      <c r="F25" s="37"/>
      <c r="G25" s="37"/>
      <c r="H25" s="37"/>
      <c r="I25" s="37"/>
      <c r="J25" s="37"/>
      <c r="K25" s="136"/>
      <c r="L25" s="235"/>
    </row>
    <row r="26" spans="1:14" ht="15" customHeight="1" x14ac:dyDescent="0.25">
      <c r="A26" s="73"/>
      <c r="B26" s="67"/>
      <c r="C26" s="68"/>
      <c r="D26" s="274"/>
      <c r="E26" s="216">
        <f t="shared" ref="E26:J26" si="2">E24*$C$25</f>
        <v>13557.830999999996</v>
      </c>
      <c r="F26" s="216">
        <f t="shared" si="2"/>
        <v>13557.830999999996</v>
      </c>
      <c r="G26" s="216">
        <f t="shared" si="2"/>
        <v>13557.830999999996</v>
      </c>
      <c r="H26" s="216">
        <f t="shared" si="2"/>
        <v>13557.830999999996</v>
      </c>
      <c r="I26" s="216">
        <f t="shared" si="2"/>
        <v>18077.107999999997</v>
      </c>
      <c r="J26" s="216">
        <f t="shared" si="2"/>
        <v>18077.107999999997</v>
      </c>
      <c r="K26" s="136">
        <f>SUM(E26:J26)</f>
        <v>90385.539999999979</v>
      </c>
      <c r="L26" s="235">
        <f>K26-C25</f>
        <v>0</v>
      </c>
    </row>
    <row r="27" spans="1:14" ht="15" customHeight="1" x14ac:dyDescent="0.25">
      <c r="A27" s="162"/>
      <c r="B27" s="163"/>
      <c r="C27" s="164"/>
      <c r="D27" s="276">
        <f>C28/C$82</f>
        <v>2.7868674076617243E-2</v>
      </c>
      <c r="E27" s="214">
        <v>0.15</v>
      </c>
      <c r="F27" s="214">
        <v>0.15</v>
      </c>
      <c r="G27" s="214">
        <v>0.15</v>
      </c>
      <c r="H27" s="214">
        <v>0.15</v>
      </c>
      <c r="I27" s="214">
        <v>0.2</v>
      </c>
      <c r="J27" s="214">
        <v>0.2</v>
      </c>
      <c r="K27" s="136"/>
    </row>
    <row r="28" spans="1:14" ht="15" customHeight="1" x14ac:dyDescent="0.25">
      <c r="A28" s="162">
        <v>6</v>
      </c>
      <c r="B28" s="165" t="s">
        <v>246</v>
      </c>
      <c r="C28" s="166">
        <f>Orçamento!I41</f>
        <v>95943.119999999981</v>
      </c>
      <c r="D28" s="276"/>
      <c r="E28" s="41"/>
      <c r="F28" s="41"/>
      <c r="G28" s="41"/>
      <c r="H28" s="41"/>
      <c r="I28" s="41"/>
      <c r="J28" s="41"/>
      <c r="K28" s="136"/>
    </row>
    <row r="29" spans="1:14" ht="15" customHeight="1" x14ac:dyDescent="0.25">
      <c r="A29" s="85"/>
      <c r="B29" s="23"/>
      <c r="C29" s="23"/>
      <c r="D29" s="276"/>
      <c r="E29" s="167">
        <f t="shared" ref="E29:J29" si="3">E27*$C$28</f>
        <v>14391.467999999997</v>
      </c>
      <c r="F29" s="167">
        <f t="shared" si="3"/>
        <v>14391.467999999997</v>
      </c>
      <c r="G29" s="167">
        <f t="shared" si="3"/>
        <v>14391.467999999997</v>
      </c>
      <c r="H29" s="167">
        <f t="shared" si="3"/>
        <v>14391.467999999997</v>
      </c>
      <c r="I29" s="167">
        <f t="shared" si="3"/>
        <v>19188.623999999996</v>
      </c>
      <c r="J29" s="167">
        <f t="shared" si="3"/>
        <v>19188.623999999996</v>
      </c>
      <c r="K29" s="136">
        <f>SUM(E29:J29)</f>
        <v>95943.119999999981</v>
      </c>
      <c r="L29" s="235">
        <f>K29-C28</f>
        <v>0</v>
      </c>
    </row>
    <row r="30" spans="1:14" ht="15" customHeight="1" x14ac:dyDescent="0.25">
      <c r="A30" s="73"/>
      <c r="B30" s="64"/>
      <c r="C30" s="65"/>
      <c r="D30" s="274">
        <f>C31/C$82</f>
        <v>3.4115707407643955E-2</v>
      </c>
      <c r="E30" s="66">
        <v>0.15</v>
      </c>
      <c r="F30" s="66">
        <v>0.15</v>
      </c>
      <c r="G30" s="66">
        <v>0.15</v>
      </c>
      <c r="H30" s="66">
        <v>0.15</v>
      </c>
      <c r="I30" s="66">
        <v>0.2</v>
      </c>
      <c r="J30" s="66">
        <v>0.2</v>
      </c>
      <c r="K30" s="136"/>
    </row>
    <row r="31" spans="1:14" ht="15" customHeight="1" x14ac:dyDescent="0.25">
      <c r="A31" s="34">
        <v>7</v>
      </c>
      <c r="B31" s="35" t="s">
        <v>247</v>
      </c>
      <c r="C31" s="36">
        <f>Orçamento!I50</f>
        <v>117449.7</v>
      </c>
      <c r="D31" s="274"/>
      <c r="E31" s="37"/>
      <c r="F31" s="37"/>
      <c r="G31" s="37"/>
      <c r="H31" s="37"/>
      <c r="I31" s="37"/>
      <c r="J31" s="37"/>
      <c r="K31" s="136"/>
    </row>
    <row r="32" spans="1:14" ht="15" customHeight="1" x14ac:dyDescent="0.25">
      <c r="A32" s="73"/>
      <c r="B32" s="67"/>
      <c r="C32" s="68"/>
      <c r="D32" s="274"/>
      <c r="E32" s="216">
        <f t="shared" ref="E32:J32" si="4">E30*$C$31</f>
        <v>17617.454999999998</v>
      </c>
      <c r="F32" s="216">
        <f t="shared" si="4"/>
        <v>17617.454999999998</v>
      </c>
      <c r="G32" s="216">
        <f t="shared" si="4"/>
        <v>17617.454999999998</v>
      </c>
      <c r="H32" s="216">
        <f t="shared" si="4"/>
        <v>17617.454999999998</v>
      </c>
      <c r="I32" s="216">
        <f t="shared" si="4"/>
        <v>23489.940000000002</v>
      </c>
      <c r="J32" s="216">
        <f t="shared" si="4"/>
        <v>23489.940000000002</v>
      </c>
      <c r="K32" s="136">
        <f>SUM(E32:J32)</f>
        <v>117449.7</v>
      </c>
      <c r="L32" s="235">
        <f>K32-C31</f>
        <v>0</v>
      </c>
    </row>
    <row r="33" spans="1:12" ht="15" customHeight="1" x14ac:dyDescent="0.25">
      <c r="A33" s="162"/>
      <c r="B33" s="163"/>
      <c r="C33" s="164"/>
      <c r="D33" s="276">
        <f>C34/C$82</f>
        <v>3.9267651328376826E-2</v>
      </c>
      <c r="E33" s="214">
        <v>0.15</v>
      </c>
      <c r="F33" s="214">
        <v>0.15</v>
      </c>
      <c r="G33" s="214">
        <v>0.15</v>
      </c>
      <c r="H33" s="214">
        <v>0.15</v>
      </c>
      <c r="I33" s="214">
        <v>0.2</v>
      </c>
      <c r="J33" s="214">
        <v>0.2</v>
      </c>
      <c r="K33" s="136"/>
    </row>
    <row r="34" spans="1:12" ht="15" customHeight="1" x14ac:dyDescent="0.25">
      <c r="A34" s="162">
        <v>8</v>
      </c>
      <c r="B34" s="165" t="s">
        <v>248</v>
      </c>
      <c r="C34" s="166">
        <f>Orçamento!I59</f>
        <v>135186.23000000001</v>
      </c>
      <c r="D34" s="276"/>
      <c r="E34" s="41"/>
      <c r="F34" s="41"/>
      <c r="G34" s="41"/>
      <c r="H34" s="41"/>
      <c r="I34" s="41"/>
      <c r="J34" s="41"/>
      <c r="K34" s="136"/>
    </row>
    <row r="35" spans="1:12" ht="15" customHeight="1" x14ac:dyDescent="0.25">
      <c r="A35" s="85"/>
      <c r="B35" s="23"/>
      <c r="C35" s="23"/>
      <c r="D35" s="276"/>
      <c r="E35" s="167">
        <f t="shared" ref="E35:J35" si="5">E33*$C$34</f>
        <v>20277.934499999999</v>
      </c>
      <c r="F35" s="167">
        <f t="shared" si="5"/>
        <v>20277.934499999999</v>
      </c>
      <c r="G35" s="167">
        <f t="shared" si="5"/>
        <v>20277.934499999999</v>
      </c>
      <c r="H35" s="167">
        <f t="shared" si="5"/>
        <v>20277.934499999999</v>
      </c>
      <c r="I35" s="167">
        <f t="shared" si="5"/>
        <v>27037.246000000003</v>
      </c>
      <c r="J35" s="167">
        <f t="shared" si="5"/>
        <v>27037.246000000003</v>
      </c>
      <c r="K35" s="136">
        <f>SUM(E35:J35)</f>
        <v>135186.23000000001</v>
      </c>
      <c r="L35" s="235">
        <f>K35-C34</f>
        <v>0</v>
      </c>
    </row>
    <row r="36" spans="1:12" ht="15" customHeight="1" x14ac:dyDescent="0.25">
      <c r="A36" s="73"/>
      <c r="B36" s="64"/>
      <c r="C36" s="65"/>
      <c r="D36" s="274">
        <f>C37/C$82</f>
        <v>4.3145448023645894E-2</v>
      </c>
      <c r="E36" s="66">
        <v>0.15</v>
      </c>
      <c r="F36" s="66">
        <v>0.15</v>
      </c>
      <c r="G36" s="66">
        <v>0.15</v>
      </c>
      <c r="H36" s="66">
        <v>0.15</v>
      </c>
      <c r="I36" s="66">
        <v>0.2</v>
      </c>
      <c r="J36" s="66">
        <v>0.2</v>
      </c>
      <c r="K36" s="136"/>
    </row>
    <row r="37" spans="1:12" ht="15" customHeight="1" x14ac:dyDescent="0.25">
      <c r="A37" s="34">
        <v>9</v>
      </c>
      <c r="B37" s="35" t="s">
        <v>249</v>
      </c>
      <c r="C37" s="36">
        <f>Orçamento!I68</f>
        <v>148536.27000000002</v>
      </c>
      <c r="D37" s="274"/>
      <c r="E37" s="37"/>
      <c r="F37" s="37"/>
      <c r="G37" s="37"/>
      <c r="H37" s="37"/>
      <c r="I37" s="37"/>
      <c r="J37" s="37"/>
      <c r="K37" s="136"/>
    </row>
    <row r="38" spans="1:12" ht="15" customHeight="1" x14ac:dyDescent="0.25">
      <c r="A38" s="73"/>
      <c r="B38" s="67"/>
      <c r="C38" s="68"/>
      <c r="D38" s="274"/>
      <c r="E38" s="216">
        <f t="shared" ref="E38:J38" si="6">E36*$C$37</f>
        <v>22280.440500000001</v>
      </c>
      <c r="F38" s="216">
        <f t="shared" si="6"/>
        <v>22280.440500000001</v>
      </c>
      <c r="G38" s="216">
        <f t="shared" si="6"/>
        <v>22280.440500000001</v>
      </c>
      <c r="H38" s="216">
        <f t="shared" si="6"/>
        <v>22280.440500000001</v>
      </c>
      <c r="I38" s="216">
        <f t="shared" si="6"/>
        <v>29707.254000000004</v>
      </c>
      <c r="J38" s="216">
        <f t="shared" si="6"/>
        <v>29707.254000000004</v>
      </c>
      <c r="K38" s="136">
        <f>SUM(E38:J38)</f>
        <v>148536.27000000002</v>
      </c>
      <c r="L38" s="235">
        <f>K38-C37</f>
        <v>0</v>
      </c>
    </row>
    <row r="39" spans="1:12" ht="15" customHeight="1" x14ac:dyDescent="0.25">
      <c r="A39" s="162"/>
      <c r="B39" s="163"/>
      <c r="C39" s="164"/>
      <c r="D39" s="276">
        <f>C40/C$82</f>
        <v>4.5245943987128702E-2</v>
      </c>
      <c r="E39" s="214">
        <v>0.15</v>
      </c>
      <c r="F39" s="214">
        <v>0.15</v>
      </c>
      <c r="G39" s="214">
        <v>0.15</v>
      </c>
      <c r="H39" s="214">
        <v>0.15</v>
      </c>
      <c r="I39" s="214">
        <v>0.2</v>
      </c>
      <c r="J39" s="214">
        <v>0.2</v>
      </c>
      <c r="K39" s="136"/>
    </row>
    <row r="40" spans="1:12" ht="15" customHeight="1" x14ac:dyDescent="0.25">
      <c r="A40" s="162">
        <v>10</v>
      </c>
      <c r="B40" s="165" t="s">
        <v>250</v>
      </c>
      <c r="C40" s="166">
        <f>Orçamento!I77</f>
        <v>155767.62000000002</v>
      </c>
      <c r="D40" s="276"/>
      <c r="E40" s="41"/>
      <c r="F40" s="41"/>
      <c r="G40" s="41"/>
      <c r="H40" s="41"/>
      <c r="I40" s="41"/>
      <c r="J40" s="41"/>
      <c r="K40" s="136"/>
    </row>
    <row r="41" spans="1:12" ht="15" customHeight="1" x14ac:dyDescent="0.25">
      <c r="A41" s="85"/>
      <c r="B41" s="23"/>
      <c r="C41" s="23"/>
      <c r="D41" s="276"/>
      <c r="E41" s="167">
        <f t="shared" ref="E41:J41" si="7">E39*$C$40</f>
        <v>23365.143000000004</v>
      </c>
      <c r="F41" s="167">
        <f t="shared" si="7"/>
        <v>23365.143000000004</v>
      </c>
      <c r="G41" s="167">
        <f t="shared" si="7"/>
        <v>23365.143000000004</v>
      </c>
      <c r="H41" s="167">
        <f t="shared" si="7"/>
        <v>23365.143000000004</v>
      </c>
      <c r="I41" s="167">
        <f t="shared" si="7"/>
        <v>31153.524000000005</v>
      </c>
      <c r="J41" s="167">
        <f t="shared" si="7"/>
        <v>31153.524000000005</v>
      </c>
      <c r="K41" s="136">
        <f>SUM(E41:J41)</f>
        <v>155767.62000000002</v>
      </c>
      <c r="L41" s="235">
        <f>K41-C40</f>
        <v>0</v>
      </c>
    </row>
    <row r="42" spans="1:12" ht="15" customHeight="1" x14ac:dyDescent="0.25">
      <c r="A42" s="73"/>
      <c r="B42" s="64"/>
      <c r="C42" s="65"/>
      <c r="D42" s="274">
        <f>C43/C$82</f>
        <v>4.5340492230003623E-2</v>
      </c>
      <c r="E42" s="66">
        <v>0.15</v>
      </c>
      <c r="F42" s="66">
        <v>0.15</v>
      </c>
      <c r="G42" s="66">
        <v>0.15</v>
      </c>
      <c r="H42" s="66">
        <v>0.15</v>
      </c>
      <c r="I42" s="66">
        <v>0.2</v>
      </c>
      <c r="J42" s="66">
        <v>0.2</v>
      </c>
      <c r="K42" s="136"/>
    </row>
    <row r="43" spans="1:12" ht="15" customHeight="1" x14ac:dyDescent="0.25">
      <c r="A43" s="34">
        <v>11</v>
      </c>
      <c r="B43" s="35" t="s">
        <v>173</v>
      </c>
      <c r="C43" s="36">
        <f>Orçamento!I86</f>
        <v>156093.12</v>
      </c>
      <c r="D43" s="274"/>
      <c r="E43" s="37"/>
      <c r="F43" s="37"/>
      <c r="G43" s="37"/>
      <c r="H43" s="37"/>
      <c r="I43" s="37"/>
      <c r="J43" s="37"/>
      <c r="K43" s="136"/>
    </row>
    <row r="44" spans="1:12" ht="15" customHeight="1" x14ac:dyDescent="0.25">
      <c r="A44" s="73"/>
      <c r="B44" s="67"/>
      <c r="C44" s="68"/>
      <c r="D44" s="274"/>
      <c r="E44" s="216">
        <f t="shared" ref="E44:J44" si="8">E42*$C$43</f>
        <v>23413.967999999997</v>
      </c>
      <c r="F44" s="216">
        <f t="shared" si="8"/>
        <v>23413.967999999997</v>
      </c>
      <c r="G44" s="216">
        <f t="shared" si="8"/>
        <v>23413.967999999997</v>
      </c>
      <c r="H44" s="216">
        <f t="shared" si="8"/>
        <v>23413.967999999997</v>
      </c>
      <c r="I44" s="216">
        <f t="shared" si="8"/>
        <v>31218.624</v>
      </c>
      <c r="J44" s="216">
        <f t="shared" si="8"/>
        <v>31218.624</v>
      </c>
      <c r="K44" s="136">
        <f>SUM(E44:J44)</f>
        <v>156093.12</v>
      </c>
      <c r="L44" s="235">
        <f>K44-C43</f>
        <v>0</v>
      </c>
    </row>
    <row r="45" spans="1:12" ht="15" customHeight="1" x14ac:dyDescent="0.25">
      <c r="A45" s="162"/>
      <c r="B45" s="163"/>
      <c r="C45" s="164"/>
      <c r="D45" s="276">
        <f>C46/C$82</f>
        <v>2.4453460832118131E-2</v>
      </c>
      <c r="E45" s="214">
        <v>0.15</v>
      </c>
      <c r="F45" s="214">
        <v>0.15</v>
      </c>
      <c r="G45" s="214">
        <v>0.15</v>
      </c>
      <c r="H45" s="214">
        <v>0.15</v>
      </c>
      <c r="I45" s="214">
        <v>0.2</v>
      </c>
      <c r="J45" s="214">
        <v>0.2</v>
      </c>
      <c r="K45" s="136"/>
    </row>
    <row r="46" spans="1:12" ht="15" customHeight="1" x14ac:dyDescent="0.25">
      <c r="A46" s="162">
        <v>12</v>
      </c>
      <c r="B46" s="165" t="s">
        <v>251</v>
      </c>
      <c r="C46" s="166">
        <f>Orçamento!I95</f>
        <v>84185.61</v>
      </c>
      <c r="D46" s="276"/>
      <c r="E46" s="41"/>
      <c r="F46" s="41"/>
      <c r="G46" s="41"/>
      <c r="H46" s="41"/>
      <c r="I46" s="41"/>
      <c r="J46" s="41"/>
      <c r="K46" s="136"/>
    </row>
    <row r="47" spans="1:12" ht="15" customHeight="1" x14ac:dyDescent="0.25">
      <c r="A47" s="85"/>
      <c r="B47" s="23"/>
      <c r="C47" s="23"/>
      <c r="D47" s="276"/>
      <c r="E47" s="167">
        <f t="shared" ref="E47:J47" si="9">E45*$C$46</f>
        <v>12627.8415</v>
      </c>
      <c r="F47" s="167">
        <f t="shared" si="9"/>
        <v>12627.8415</v>
      </c>
      <c r="G47" s="167">
        <f t="shared" si="9"/>
        <v>12627.8415</v>
      </c>
      <c r="H47" s="167">
        <f t="shared" si="9"/>
        <v>12627.8415</v>
      </c>
      <c r="I47" s="167">
        <f t="shared" si="9"/>
        <v>16837.121999999999</v>
      </c>
      <c r="J47" s="167">
        <f t="shared" si="9"/>
        <v>16837.121999999999</v>
      </c>
      <c r="K47" s="136">
        <f>SUM(E47:J47)</f>
        <v>84185.61</v>
      </c>
      <c r="L47" s="235">
        <f>K47-C46</f>
        <v>0</v>
      </c>
    </row>
    <row r="48" spans="1:12" ht="15" customHeight="1" x14ac:dyDescent="0.25">
      <c r="A48" s="73"/>
      <c r="B48" s="64"/>
      <c r="C48" s="65"/>
      <c r="D48" s="274">
        <f>C49/C$82</f>
        <v>4.9680718426522739E-2</v>
      </c>
      <c r="E48" s="66">
        <v>0.15</v>
      </c>
      <c r="F48" s="66">
        <v>0.15</v>
      </c>
      <c r="G48" s="66">
        <v>0.15</v>
      </c>
      <c r="H48" s="66">
        <v>0.15</v>
      </c>
      <c r="I48" s="66">
        <v>0.2</v>
      </c>
      <c r="J48" s="66">
        <v>0.2</v>
      </c>
      <c r="K48" s="136"/>
    </row>
    <row r="49" spans="1:12" ht="15" customHeight="1" x14ac:dyDescent="0.25">
      <c r="A49" s="34">
        <v>13</v>
      </c>
      <c r="B49" s="35" t="s">
        <v>174</v>
      </c>
      <c r="C49" s="36">
        <f>Orçamento!I104</f>
        <v>171035.15999999997</v>
      </c>
      <c r="D49" s="274"/>
      <c r="E49" s="37"/>
      <c r="F49" s="37"/>
      <c r="G49" s="37"/>
      <c r="H49" s="37"/>
      <c r="I49" s="37"/>
      <c r="J49" s="37"/>
      <c r="K49" s="136"/>
    </row>
    <row r="50" spans="1:12" ht="15" customHeight="1" x14ac:dyDescent="0.25">
      <c r="A50" s="73"/>
      <c r="B50" s="67"/>
      <c r="C50" s="68"/>
      <c r="D50" s="274"/>
      <c r="E50" s="216">
        <f t="shared" ref="E50:J50" si="10">E48*$C$49</f>
        <v>25655.273999999994</v>
      </c>
      <c r="F50" s="216">
        <f t="shared" si="10"/>
        <v>25655.273999999994</v>
      </c>
      <c r="G50" s="216">
        <f t="shared" si="10"/>
        <v>25655.273999999994</v>
      </c>
      <c r="H50" s="216">
        <f t="shared" si="10"/>
        <v>25655.273999999994</v>
      </c>
      <c r="I50" s="216">
        <f t="shared" si="10"/>
        <v>34207.031999999999</v>
      </c>
      <c r="J50" s="216">
        <f t="shared" si="10"/>
        <v>34207.031999999999</v>
      </c>
      <c r="K50" s="136">
        <f>SUM(E50:J50)</f>
        <v>171035.15999999997</v>
      </c>
      <c r="L50" s="235">
        <f>K50-C49</f>
        <v>0</v>
      </c>
    </row>
    <row r="51" spans="1:12" ht="15" customHeight="1" x14ac:dyDescent="0.25">
      <c r="A51" s="162"/>
      <c r="B51" s="163"/>
      <c r="C51" s="164"/>
      <c r="D51" s="276">
        <f>C52/C$82</f>
        <v>4.5769877773928186E-2</v>
      </c>
      <c r="E51" s="214">
        <v>0.15</v>
      </c>
      <c r="F51" s="214">
        <v>0.15</v>
      </c>
      <c r="G51" s="214">
        <v>0.15</v>
      </c>
      <c r="H51" s="214">
        <v>0.15</v>
      </c>
      <c r="I51" s="214">
        <v>0.2</v>
      </c>
      <c r="J51" s="214">
        <v>0.2</v>
      </c>
      <c r="K51" s="136"/>
    </row>
    <row r="52" spans="1:12" ht="15" customHeight="1" x14ac:dyDescent="0.25">
      <c r="A52" s="162">
        <v>14</v>
      </c>
      <c r="B52" s="165" t="s">
        <v>175</v>
      </c>
      <c r="C52" s="166">
        <f>Orçamento!I113</f>
        <v>157571.36000000002</v>
      </c>
      <c r="D52" s="276"/>
      <c r="E52" s="41"/>
      <c r="F52" s="41"/>
      <c r="G52" s="41"/>
      <c r="H52" s="41"/>
      <c r="I52" s="41"/>
      <c r="J52" s="41"/>
      <c r="K52" s="136"/>
    </row>
    <row r="53" spans="1:12" ht="15" customHeight="1" x14ac:dyDescent="0.25">
      <c r="A53" s="85"/>
      <c r="B53" s="23"/>
      <c r="C53" s="23"/>
      <c r="D53" s="276"/>
      <c r="E53" s="167">
        <f t="shared" ref="E53:J53" si="11">E51*$C$52</f>
        <v>23635.704000000002</v>
      </c>
      <c r="F53" s="167">
        <f t="shared" si="11"/>
        <v>23635.704000000002</v>
      </c>
      <c r="G53" s="167">
        <f t="shared" si="11"/>
        <v>23635.704000000002</v>
      </c>
      <c r="H53" s="167">
        <f t="shared" si="11"/>
        <v>23635.704000000002</v>
      </c>
      <c r="I53" s="167">
        <f t="shared" si="11"/>
        <v>31514.272000000004</v>
      </c>
      <c r="J53" s="167">
        <f t="shared" si="11"/>
        <v>31514.272000000004</v>
      </c>
      <c r="K53" s="136">
        <f>SUM(E53:J53)</f>
        <v>157571.36000000002</v>
      </c>
      <c r="L53" s="235">
        <f>K53-C52</f>
        <v>0</v>
      </c>
    </row>
    <row r="54" spans="1:12" ht="15" customHeight="1" x14ac:dyDescent="0.25">
      <c r="A54" s="73"/>
      <c r="B54" s="64"/>
      <c r="C54" s="65"/>
      <c r="D54" s="274">
        <f>C55/C$82</f>
        <v>3.8288517858346187E-2</v>
      </c>
      <c r="E54" s="66">
        <v>0.15</v>
      </c>
      <c r="F54" s="66">
        <v>0.15</v>
      </c>
      <c r="G54" s="66">
        <v>0.15</v>
      </c>
      <c r="H54" s="66">
        <v>0.15</v>
      </c>
      <c r="I54" s="66">
        <v>0.2</v>
      </c>
      <c r="J54" s="66">
        <v>0.2</v>
      </c>
      <c r="K54" s="136"/>
    </row>
    <row r="55" spans="1:12" ht="15" customHeight="1" x14ac:dyDescent="0.25">
      <c r="A55" s="34">
        <v>15</v>
      </c>
      <c r="B55" s="35" t="s">
        <v>176</v>
      </c>
      <c r="C55" s="36">
        <f>Orçamento!I122</f>
        <v>131815.37999999998</v>
      </c>
      <c r="D55" s="274"/>
      <c r="E55" s="37"/>
      <c r="F55" s="37"/>
      <c r="G55" s="37"/>
      <c r="H55" s="37"/>
      <c r="I55" s="37"/>
      <c r="J55" s="37"/>
      <c r="K55" s="136"/>
      <c r="L55" s="235"/>
    </row>
    <row r="56" spans="1:12" ht="15" customHeight="1" x14ac:dyDescent="0.25">
      <c r="A56" s="73"/>
      <c r="B56" s="67"/>
      <c r="C56" s="68"/>
      <c r="D56" s="274"/>
      <c r="E56" s="216">
        <f t="shared" ref="E56:J56" si="12">E54*$C$55</f>
        <v>19772.306999999997</v>
      </c>
      <c r="F56" s="216">
        <f t="shared" si="12"/>
        <v>19772.306999999997</v>
      </c>
      <c r="G56" s="216">
        <f t="shared" si="12"/>
        <v>19772.306999999997</v>
      </c>
      <c r="H56" s="216">
        <f t="shared" si="12"/>
        <v>19772.306999999997</v>
      </c>
      <c r="I56" s="216">
        <f t="shared" si="12"/>
        <v>26363.075999999997</v>
      </c>
      <c r="J56" s="216">
        <f t="shared" si="12"/>
        <v>26363.075999999997</v>
      </c>
      <c r="K56" s="136">
        <f>SUM(E56:J56)</f>
        <v>131815.37999999998</v>
      </c>
      <c r="L56" s="235">
        <f>K56-C55</f>
        <v>0</v>
      </c>
    </row>
    <row r="57" spans="1:12" ht="15" customHeight="1" x14ac:dyDescent="0.25">
      <c r="A57" s="162"/>
      <c r="B57" s="163"/>
      <c r="C57" s="164"/>
      <c r="D57" s="276">
        <f>C58/C$82</f>
        <v>3.7547291585993854E-2</v>
      </c>
      <c r="E57" s="214">
        <v>0.15</v>
      </c>
      <c r="F57" s="214">
        <v>0.15</v>
      </c>
      <c r="G57" s="214">
        <v>0.15</v>
      </c>
      <c r="H57" s="214">
        <v>0.15</v>
      </c>
      <c r="I57" s="214">
        <v>0.2</v>
      </c>
      <c r="J57" s="214">
        <v>0.2</v>
      </c>
      <c r="K57" s="136"/>
    </row>
    <row r="58" spans="1:12" ht="15" customHeight="1" x14ac:dyDescent="0.25">
      <c r="A58" s="162">
        <v>16</v>
      </c>
      <c r="B58" s="165" t="s">
        <v>177</v>
      </c>
      <c r="C58" s="166">
        <f>Orçamento!I131</f>
        <v>129263.56999999999</v>
      </c>
      <c r="D58" s="276"/>
      <c r="E58" s="41"/>
      <c r="F58" s="41"/>
      <c r="G58" s="41"/>
      <c r="H58" s="41"/>
      <c r="I58" s="41"/>
      <c r="J58" s="41"/>
      <c r="K58" s="136"/>
    </row>
    <row r="59" spans="1:12" ht="15" customHeight="1" x14ac:dyDescent="0.25">
      <c r="A59" s="85"/>
      <c r="B59" s="23"/>
      <c r="C59" s="23"/>
      <c r="D59" s="276"/>
      <c r="E59" s="167">
        <f t="shared" ref="E59:J59" si="13">E57*$C$58</f>
        <v>19389.535499999998</v>
      </c>
      <c r="F59" s="167">
        <f t="shared" si="13"/>
        <v>19389.535499999998</v>
      </c>
      <c r="G59" s="167">
        <f t="shared" si="13"/>
        <v>19389.535499999998</v>
      </c>
      <c r="H59" s="167">
        <f t="shared" si="13"/>
        <v>19389.535499999998</v>
      </c>
      <c r="I59" s="167">
        <f t="shared" si="13"/>
        <v>25852.714</v>
      </c>
      <c r="J59" s="167">
        <f t="shared" si="13"/>
        <v>25852.714</v>
      </c>
      <c r="K59" s="136">
        <f>SUM(E59:J59)</f>
        <v>129263.57</v>
      </c>
      <c r="L59" s="235">
        <f>K59-C58</f>
        <v>0</v>
      </c>
    </row>
    <row r="60" spans="1:12" ht="15" customHeight="1" x14ac:dyDescent="0.25">
      <c r="A60" s="73"/>
      <c r="B60" s="64"/>
      <c r="C60" s="65"/>
      <c r="D60" s="274">
        <f>C61/C$82</f>
        <v>3.4819015622776957E-2</v>
      </c>
      <c r="E60" s="66">
        <v>0.15</v>
      </c>
      <c r="F60" s="66">
        <v>0.15</v>
      </c>
      <c r="G60" s="66">
        <v>0.15</v>
      </c>
      <c r="H60" s="66">
        <v>0.15</v>
      </c>
      <c r="I60" s="66">
        <v>0.2</v>
      </c>
      <c r="J60" s="66">
        <v>0.2</v>
      </c>
      <c r="K60" s="136"/>
    </row>
    <row r="61" spans="1:12" ht="15" customHeight="1" x14ac:dyDescent="0.25">
      <c r="A61" s="34">
        <v>17</v>
      </c>
      <c r="B61" s="35" t="s">
        <v>307</v>
      </c>
      <c r="C61" s="36">
        <f>Orçamento!I140</f>
        <v>119870.97</v>
      </c>
      <c r="D61" s="274"/>
      <c r="E61" s="37"/>
      <c r="F61" s="37"/>
      <c r="G61" s="37"/>
      <c r="H61" s="37"/>
      <c r="I61" s="37"/>
      <c r="J61" s="37"/>
      <c r="K61" s="136"/>
    </row>
    <row r="62" spans="1:12" ht="15" customHeight="1" x14ac:dyDescent="0.25">
      <c r="A62" s="73"/>
      <c r="B62" s="67"/>
      <c r="C62" s="68"/>
      <c r="D62" s="274"/>
      <c r="E62" s="216">
        <f t="shared" ref="E62:J62" si="14">E60*$C$61</f>
        <v>17980.645499999999</v>
      </c>
      <c r="F62" s="216">
        <f t="shared" si="14"/>
        <v>17980.645499999999</v>
      </c>
      <c r="G62" s="216">
        <f t="shared" si="14"/>
        <v>17980.645499999999</v>
      </c>
      <c r="H62" s="216">
        <f t="shared" si="14"/>
        <v>17980.645499999999</v>
      </c>
      <c r="I62" s="216">
        <f t="shared" si="14"/>
        <v>23974.194000000003</v>
      </c>
      <c r="J62" s="216">
        <f t="shared" si="14"/>
        <v>23974.194000000003</v>
      </c>
      <c r="K62" s="136">
        <f>SUM(E62:J62)</f>
        <v>119870.97</v>
      </c>
      <c r="L62" s="235">
        <f>K62-C61</f>
        <v>0</v>
      </c>
    </row>
    <row r="63" spans="1:12" ht="15" customHeight="1" x14ac:dyDescent="0.25">
      <c r="A63" s="162"/>
      <c r="B63" s="163"/>
      <c r="C63" s="164"/>
      <c r="D63" s="276">
        <f>C64/C$82</f>
        <v>3.9579189967180677E-2</v>
      </c>
      <c r="E63" s="214">
        <v>0.15</v>
      </c>
      <c r="F63" s="214">
        <v>0.15</v>
      </c>
      <c r="G63" s="214">
        <v>0.15</v>
      </c>
      <c r="H63" s="214">
        <v>0.15</v>
      </c>
      <c r="I63" s="214">
        <v>0.2</v>
      </c>
      <c r="J63" s="214">
        <v>0.2</v>
      </c>
      <c r="K63" s="136"/>
    </row>
    <row r="64" spans="1:12" ht="15" customHeight="1" x14ac:dyDescent="0.25">
      <c r="A64" s="162">
        <v>18</v>
      </c>
      <c r="B64" s="165" t="s">
        <v>252</v>
      </c>
      <c r="C64" s="166">
        <f>Orçamento!I149</f>
        <v>136258.76</v>
      </c>
      <c r="D64" s="276"/>
      <c r="E64" s="41"/>
      <c r="F64" s="41"/>
      <c r="G64" s="41"/>
      <c r="H64" s="41"/>
      <c r="I64" s="41"/>
      <c r="J64" s="41"/>
      <c r="K64" s="136"/>
    </row>
    <row r="65" spans="1:12" ht="15" customHeight="1" x14ac:dyDescent="0.25">
      <c r="A65" s="85"/>
      <c r="B65" s="23"/>
      <c r="C65" s="23"/>
      <c r="D65" s="276"/>
      <c r="E65" s="167">
        <f t="shared" ref="E65:J65" si="15">E63*$C$64</f>
        <v>20438.814000000002</v>
      </c>
      <c r="F65" s="167">
        <f t="shared" si="15"/>
        <v>20438.814000000002</v>
      </c>
      <c r="G65" s="167">
        <f t="shared" si="15"/>
        <v>20438.814000000002</v>
      </c>
      <c r="H65" s="167">
        <f t="shared" si="15"/>
        <v>20438.814000000002</v>
      </c>
      <c r="I65" s="167">
        <f t="shared" si="15"/>
        <v>27251.752000000004</v>
      </c>
      <c r="J65" s="167">
        <f t="shared" si="15"/>
        <v>27251.752000000004</v>
      </c>
      <c r="K65" s="136">
        <f>SUM(E65:J65)</f>
        <v>136258.76</v>
      </c>
      <c r="L65" s="235">
        <f>K65-C64</f>
        <v>0</v>
      </c>
    </row>
    <row r="66" spans="1:12" ht="15" customHeight="1" x14ac:dyDescent="0.25">
      <c r="A66" s="73"/>
      <c r="B66" s="64"/>
      <c r="C66" s="65"/>
      <c r="D66" s="274">
        <f>C67/C$82</f>
        <v>0.19304960152156506</v>
      </c>
      <c r="E66" s="66">
        <v>0.15</v>
      </c>
      <c r="F66" s="66">
        <v>0.15</v>
      </c>
      <c r="G66" s="66">
        <v>0.15</v>
      </c>
      <c r="H66" s="66">
        <v>0.15</v>
      </c>
      <c r="I66" s="66">
        <v>0.2</v>
      </c>
      <c r="J66" s="66">
        <v>0.2</v>
      </c>
      <c r="K66" s="136"/>
    </row>
    <row r="67" spans="1:12" ht="15" customHeight="1" x14ac:dyDescent="0.25">
      <c r="A67" s="34">
        <v>19</v>
      </c>
      <c r="B67" s="35" t="s">
        <v>253</v>
      </c>
      <c r="C67" s="36">
        <f>Orçamento!I158</f>
        <v>664609.34</v>
      </c>
      <c r="D67" s="274"/>
      <c r="E67" s="37"/>
      <c r="F67" s="37"/>
      <c r="G67" s="37"/>
      <c r="H67" s="37"/>
      <c r="I67" s="37"/>
      <c r="J67" s="37"/>
      <c r="K67" s="136"/>
    </row>
    <row r="68" spans="1:12" ht="15" customHeight="1" x14ac:dyDescent="0.25">
      <c r="A68" s="73"/>
      <c r="B68" s="67"/>
      <c r="C68" s="68"/>
      <c r="D68" s="274"/>
      <c r="E68" s="216">
        <f t="shared" ref="E68:J68" si="16">E66*$C$67</f>
        <v>99691.400999999998</v>
      </c>
      <c r="F68" s="216">
        <f t="shared" si="16"/>
        <v>99691.400999999998</v>
      </c>
      <c r="G68" s="216">
        <f t="shared" si="16"/>
        <v>99691.400999999998</v>
      </c>
      <c r="H68" s="216">
        <f t="shared" si="16"/>
        <v>99691.400999999998</v>
      </c>
      <c r="I68" s="216">
        <f t="shared" si="16"/>
        <v>132921.86799999999</v>
      </c>
      <c r="J68" s="216">
        <f t="shared" si="16"/>
        <v>132921.86799999999</v>
      </c>
      <c r="K68" s="136">
        <f>SUM(E68:J68)</f>
        <v>664609.34</v>
      </c>
      <c r="L68" s="235">
        <f>K68-C67</f>
        <v>0</v>
      </c>
    </row>
    <row r="69" spans="1:12" ht="15" customHeight="1" x14ac:dyDescent="0.25">
      <c r="A69" s="162"/>
      <c r="B69" s="163"/>
      <c r="C69" s="164"/>
      <c r="D69" s="276">
        <f>C70/C$82</f>
        <v>0.13661000537158927</v>
      </c>
      <c r="E69" s="214">
        <v>0.15</v>
      </c>
      <c r="F69" s="214">
        <v>0.15</v>
      </c>
      <c r="G69" s="214">
        <v>0.15</v>
      </c>
      <c r="H69" s="214">
        <v>0.15</v>
      </c>
      <c r="I69" s="214">
        <v>0.2</v>
      </c>
      <c r="J69" s="214">
        <v>0.2</v>
      </c>
      <c r="K69" s="136"/>
    </row>
    <row r="70" spans="1:12" ht="15" customHeight="1" x14ac:dyDescent="0.25">
      <c r="A70" s="162">
        <v>20</v>
      </c>
      <c r="B70" s="165" t="s">
        <v>313</v>
      </c>
      <c r="C70" s="166">
        <f>Orçamento!I167</f>
        <v>470305.48000000004</v>
      </c>
      <c r="D70" s="276"/>
      <c r="E70" s="37"/>
      <c r="F70" s="37"/>
      <c r="G70" s="37"/>
      <c r="H70" s="37"/>
      <c r="I70" s="37"/>
      <c r="J70" s="37"/>
      <c r="K70" s="136"/>
    </row>
    <row r="71" spans="1:12" ht="15" customHeight="1" x14ac:dyDescent="0.25">
      <c r="A71" s="85"/>
      <c r="B71" s="23"/>
      <c r="C71" s="23"/>
      <c r="D71" s="276"/>
      <c r="E71" s="167">
        <f t="shared" ref="E71:J71" si="17">E69*$C$70</f>
        <v>70545.822</v>
      </c>
      <c r="F71" s="167">
        <f t="shared" si="17"/>
        <v>70545.822</v>
      </c>
      <c r="G71" s="167">
        <f t="shared" si="17"/>
        <v>70545.822</v>
      </c>
      <c r="H71" s="167">
        <f t="shared" si="17"/>
        <v>70545.822</v>
      </c>
      <c r="I71" s="167">
        <f t="shared" si="17"/>
        <v>94061.09600000002</v>
      </c>
      <c r="J71" s="167">
        <f t="shared" si="17"/>
        <v>94061.09600000002</v>
      </c>
      <c r="K71" s="136">
        <f>SUM(E71:J71)</f>
        <v>470305.48000000004</v>
      </c>
      <c r="L71" s="235">
        <f>K71-C70</f>
        <v>0</v>
      </c>
    </row>
    <row r="72" spans="1:12" ht="15" customHeight="1" x14ac:dyDescent="0.25">
      <c r="A72" s="73"/>
      <c r="B72" s="64"/>
      <c r="C72" s="65"/>
      <c r="D72" s="274">
        <f>C73/C$82</f>
        <v>1.4675856686161122E-2</v>
      </c>
      <c r="E72" s="66">
        <v>0.15</v>
      </c>
      <c r="F72" s="66">
        <v>0.15</v>
      </c>
      <c r="G72" s="66">
        <v>0.15</v>
      </c>
      <c r="H72" s="66">
        <v>0.15</v>
      </c>
      <c r="I72" s="66">
        <v>0.2</v>
      </c>
      <c r="J72" s="66">
        <v>0.2</v>
      </c>
      <c r="K72" s="136"/>
    </row>
    <row r="73" spans="1:12" ht="15" customHeight="1" x14ac:dyDescent="0.25">
      <c r="A73" s="34">
        <v>21</v>
      </c>
      <c r="B73" s="35" t="s">
        <v>317</v>
      </c>
      <c r="C73" s="36">
        <f>Orçamento!I176</f>
        <v>50524.38</v>
      </c>
      <c r="D73" s="274"/>
      <c r="E73" s="37"/>
      <c r="F73" s="37"/>
      <c r="G73" s="37"/>
      <c r="H73" s="37"/>
      <c r="I73" s="37"/>
      <c r="J73" s="37"/>
      <c r="K73" s="136"/>
    </row>
    <row r="74" spans="1:12" ht="15" customHeight="1" x14ac:dyDescent="0.25">
      <c r="A74" s="73"/>
      <c r="B74" s="67"/>
      <c r="C74" s="68"/>
      <c r="D74" s="274"/>
      <c r="E74" s="216">
        <f t="shared" ref="E74:J74" si="18">E72*$C$73</f>
        <v>7578.6569999999992</v>
      </c>
      <c r="F74" s="216">
        <f t="shared" si="18"/>
        <v>7578.6569999999992</v>
      </c>
      <c r="G74" s="216">
        <f t="shared" si="18"/>
        <v>7578.6569999999992</v>
      </c>
      <c r="H74" s="216">
        <f t="shared" si="18"/>
        <v>7578.6569999999992</v>
      </c>
      <c r="I74" s="216">
        <f t="shared" si="18"/>
        <v>10104.876</v>
      </c>
      <c r="J74" s="216">
        <f t="shared" si="18"/>
        <v>10104.876</v>
      </c>
      <c r="K74" s="136">
        <f>SUM(E74:J74)</f>
        <v>50524.380000000005</v>
      </c>
      <c r="L74" s="235">
        <f>K74-C73</f>
        <v>0</v>
      </c>
    </row>
    <row r="75" spans="1:12" ht="15" customHeight="1" x14ac:dyDescent="0.25">
      <c r="A75" s="162"/>
      <c r="B75" s="163"/>
      <c r="C75" s="164"/>
      <c r="D75" s="276">
        <f>C76/C$82</f>
        <v>2.1413649134805299E-2</v>
      </c>
      <c r="E75" s="214">
        <v>0.15</v>
      </c>
      <c r="F75" s="214">
        <v>0.15</v>
      </c>
      <c r="G75" s="214">
        <v>0.15</v>
      </c>
      <c r="H75" s="214">
        <v>0.15</v>
      </c>
      <c r="I75" s="214">
        <v>0.2</v>
      </c>
      <c r="J75" s="214">
        <v>0.2</v>
      </c>
      <c r="K75" s="136"/>
    </row>
    <row r="76" spans="1:12" ht="15" customHeight="1" x14ac:dyDescent="0.25">
      <c r="A76" s="162">
        <v>22</v>
      </c>
      <c r="B76" s="165" t="s">
        <v>316</v>
      </c>
      <c r="C76" s="166">
        <f>Orçamento!I185</f>
        <v>73720.489999999991</v>
      </c>
      <c r="D76" s="276"/>
      <c r="E76" s="37"/>
      <c r="F76" s="37"/>
      <c r="G76" s="37"/>
      <c r="H76" s="37"/>
      <c r="I76" s="37"/>
      <c r="J76" s="37"/>
      <c r="K76" s="136"/>
    </row>
    <row r="77" spans="1:12" ht="15" customHeight="1" x14ac:dyDescent="0.25">
      <c r="A77" s="85"/>
      <c r="B77" s="23"/>
      <c r="C77" s="23"/>
      <c r="D77" s="276"/>
      <c r="E77" s="167">
        <f t="shared" ref="E77:J77" si="19">E75*$C$76</f>
        <v>11058.073499999999</v>
      </c>
      <c r="F77" s="167">
        <f t="shared" si="19"/>
        <v>11058.073499999999</v>
      </c>
      <c r="G77" s="167">
        <f t="shared" si="19"/>
        <v>11058.073499999999</v>
      </c>
      <c r="H77" s="167">
        <f t="shared" si="19"/>
        <v>11058.073499999999</v>
      </c>
      <c r="I77" s="167">
        <f t="shared" si="19"/>
        <v>14744.097999999998</v>
      </c>
      <c r="J77" s="167">
        <f t="shared" si="19"/>
        <v>14744.097999999998</v>
      </c>
      <c r="K77" s="136">
        <f>SUM(E77:J77)</f>
        <v>73720.489999999991</v>
      </c>
      <c r="L77" s="235">
        <f>K77-C76</f>
        <v>0</v>
      </c>
    </row>
    <row r="78" spans="1:12" ht="15" customHeight="1" x14ac:dyDescent="0.25">
      <c r="A78" s="231"/>
      <c r="B78" s="230"/>
      <c r="C78" s="65"/>
      <c r="D78" s="294">
        <f>C79/C82</f>
        <v>1.3443685394884282E-2</v>
      </c>
      <c r="E78" s="66">
        <v>0.15</v>
      </c>
      <c r="F78" s="66">
        <v>0.15</v>
      </c>
      <c r="G78" s="66">
        <v>0.15</v>
      </c>
      <c r="H78" s="66">
        <v>0.15</v>
      </c>
      <c r="I78" s="66">
        <v>0.2</v>
      </c>
      <c r="J78" s="66">
        <v>0.2</v>
      </c>
      <c r="K78" s="136"/>
    </row>
    <row r="79" spans="1:12" ht="15" customHeight="1" x14ac:dyDescent="0.25">
      <c r="A79" s="231">
        <v>23</v>
      </c>
      <c r="B79" s="232" t="s">
        <v>294</v>
      </c>
      <c r="C79" s="36">
        <f>Orçamento!I194</f>
        <v>46282.399999999994</v>
      </c>
      <c r="D79" s="295"/>
      <c r="E79" s="41"/>
      <c r="F79" s="41"/>
      <c r="G79" s="41"/>
      <c r="H79" s="41"/>
      <c r="I79" s="41"/>
      <c r="J79" s="41"/>
      <c r="K79" s="136"/>
    </row>
    <row r="80" spans="1:12" ht="15" customHeight="1" x14ac:dyDescent="0.25">
      <c r="A80" s="233"/>
      <c r="B80" s="234"/>
      <c r="C80" s="233"/>
      <c r="D80" s="296"/>
      <c r="E80" s="167">
        <f t="shared" ref="E80:J80" si="20">E78*$C$79</f>
        <v>6942.3599999999988</v>
      </c>
      <c r="F80" s="167">
        <f t="shared" si="20"/>
        <v>6942.3599999999988</v>
      </c>
      <c r="G80" s="167">
        <f t="shared" si="20"/>
        <v>6942.3599999999988</v>
      </c>
      <c r="H80" s="167">
        <f t="shared" si="20"/>
        <v>6942.3599999999988</v>
      </c>
      <c r="I80" s="167">
        <f t="shared" si="20"/>
        <v>9256.48</v>
      </c>
      <c r="J80" s="167">
        <f t="shared" si="20"/>
        <v>9256.48</v>
      </c>
      <c r="K80" s="136">
        <f>SUM(E80:J80)</f>
        <v>46282.399999999994</v>
      </c>
      <c r="L80" s="235">
        <f>K80-C79</f>
        <v>0</v>
      </c>
    </row>
    <row r="81" spans="1:12" ht="15" customHeight="1" x14ac:dyDescent="0.25">
      <c r="A81" s="236"/>
      <c r="B81" s="168"/>
      <c r="C81" s="23"/>
      <c r="D81" s="237"/>
      <c r="E81" s="167"/>
      <c r="F81" s="167"/>
      <c r="G81" s="167"/>
      <c r="H81" s="167"/>
      <c r="I81" s="167"/>
      <c r="J81" s="167"/>
      <c r="K81" s="136"/>
      <c r="L81" s="235"/>
    </row>
    <row r="82" spans="1:12" ht="15" customHeight="1" x14ac:dyDescent="0.25">
      <c r="A82" s="301" t="s">
        <v>69</v>
      </c>
      <c r="B82" s="302"/>
      <c r="C82" s="133">
        <f>SUM(C12:C80)</f>
        <v>3442686.9299999992</v>
      </c>
      <c r="D82" s="238">
        <f>SUM(D12:D80)</f>
        <v>1.0000000000000004</v>
      </c>
      <c r="E82" s="66"/>
      <c r="F82" s="66"/>
      <c r="G82" s="66"/>
      <c r="H82" s="66"/>
      <c r="I82" s="66"/>
      <c r="J82" s="66"/>
      <c r="K82" s="136"/>
    </row>
    <row r="83" spans="1:12" ht="15" customHeight="1" x14ac:dyDescent="0.25">
      <c r="A83" s="297" t="s">
        <v>118</v>
      </c>
      <c r="B83" s="298"/>
      <c r="C83" s="134"/>
      <c r="D83" s="72"/>
      <c r="E83" s="42">
        <f t="shared" ref="E83:J83" si="21">E14+E17+E20+E23+E26+E29+E32+E35+E38+E41+E44+E47+E50+E53+E56+E59+E62+E65+E68+E71+E74+E77+E80</f>
        <v>563877.91949999996</v>
      </c>
      <c r="F83" s="42">
        <f t="shared" si="21"/>
        <v>508025.11949999997</v>
      </c>
      <c r="G83" s="42">
        <f t="shared" si="21"/>
        <v>508025.11949999997</v>
      </c>
      <c r="H83" s="42">
        <f t="shared" si="21"/>
        <v>508025.11949999997</v>
      </c>
      <c r="I83" s="42">
        <f t="shared" si="21"/>
        <v>677366.826</v>
      </c>
      <c r="J83" s="42">
        <f t="shared" si="21"/>
        <v>677366.826</v>
      </c>
      <c r="K83" s="136">
        <f>SUM(E83:J83)</f>
        <v>3442686.9299999997</v>
      </c>
      <c r="L83" s="235">
        <f>K83-C82</f>
        <v>0</v>
      </c>
    </row>
    <row r="84" spans="1:12" ht="15" customHeight="1" x14ac:dyDescent="0.25">
      <c r="A84" s="297" t="s">
        <v>119</v>
      </c>
      <c r="B84" s="298"/>
      <c r="C84" s="134"/>
      <c r="D84" s="72"/>
      <c r="E84" s="71">
        <f t="shared" ref="E84:J84" si="22">E83/$C$82</f>
        <v>0.16379006600521764</v>
      </c>
      <c r="F84" s="71">
        <f t="shared" si="22"/>
        <v>0.14756645894025575</v>
      </c>
      <c r="G84" s="71">
        <f t="shared" si="22"/>
        <v>0.14756645894025575</v>
      </c>
      <c r="H84" s="71">
        <f t="shared" si="22"/>
        <v>0.14756645894025575</v>
      </c>
      <c r="I84" s="71">
        <f t="shared" si="22"/>
        <v>0.19675527858700767</v>
      </c>
      <c r="J84" s="71">
        <f t="shared" si="22"/>
        <v>0.19675527858700767</v>
      </c>
      <c r="K84" s="44">
        <f>SUM(E84:J84)</f>
        <v>1.0000000000000002</v>
      </c>
    </row>
    <row r="85" spans="1:12" ht="15" customHeight="1" x14ac:dyDescent="0.25">
      <c r="A85" s="297" t="s">
        <v>120</v>
      </c>
      <c r="B85" s="298"/>
      <c r="C85" s="134"/>
      <c r="D85" s="72"/>
      <c r="E85" s="42">
        <f>E83</f>
        <v>563877.91949999996</v>
      </c>
      <c r="F85" s="42">
        <f t="shared" ref="F85:J85" si="23">F83+E85</f>
        <v>1071903.0389999999</v>
      </c>
      <c r="G85" s="42">
        <f t="shared" si="23"/>
        <v>1579928.1584999999</v>
      </c>
      <c r="H85" s="42">
        <f t="shared" si="23"/>
        <v>2087953.2779999999</v>
      </c>
      <c r="I85" s="42">
        <f t="shared" si="23"/>
        <v>2765320.1039999998</v>
      </c>
      <c r="J85" s="42">
        <f t="shared" si="23"/>
        <v>3442686.9299999997</v>
      </c>
      <c r="K85" s="132"/>
    </row>
    <row r="86" spans="1:12" ht="15" customHeight="1" thickBot="1" x14ac:dyDescent="0.3">
      <c r="A86" s="299" t="s">
        <v>121</v>
      </c>
      <c r="B86" s="300"/>
      <c r="C86" s="135"/>
      <c r="D86" s="76"/>
      <c r="E86" s="77">
        <f>E84</f>
        <v>0.16379006600521764</v>
      </c>
      <c r="F86" s="77">
        <f t="shared" ref="F86:J86" si="24">E86+F84</f>
        <v>0.31135652494547339</v>
      </c>
      <c r="G86" s="77">
        <f t="shared" si="24"/>
        <v>0.45892298388572916</v>
      </c>
      <c r="H86" s="77">
        <f t="shared" si="24"/>
        <v>0.60648944282598494</v>
      </c>
      <c r="I86" s="77">
        <f t="shared" si="24"/>
        <v>0.80324472141299263</v>
      </c>
      <c r="J86" s="77">
        <f t="shared" si="24"/>
        <v>1.0000000000000002</v>
      </c>
      <c r="K86" s="44"/>
    </row>
    <row r="87" spans="1:12" x14ac:dyDescent="0.25">
      <c r="C87" s="130"/>
    </row>
    <row r="88" spans="1:12" x14ac:dyDescent="0.25">
      <c r="C88" s="132"/>
      <c r="D88" s="43"/>
      <c r="E88" s="44"/>
      <c r="F88" s="44"/>
      <c r="G88" s="44"/>
    </row>
    <row r="89" spans="1:12" x14ac:dyDescent="0.25">
      <c r="C89" s="44"/>
      <c r="E89" s="44"/>
      <c r="F89" s="44"/>
    </row>
    <row r="90" spans="1:12" x14ac:dyDescent="0.25">
      <c r="D90" s="45"/>
    </row>
  </sheetData>
  <mergeCells count="40">
    <mergeCell ref="D75:D77"/>
    <mergeCell ref="D78:D80"/>
    <mergeCell ref="A85:B85"/>
    <mergeCell ref="A86:B86"/>
    <mergeCell ref="A83:B83"/>
    <mergeCell ref="A84:B84"/>
    <mergeCell ref="A82:B82"/>
    <mergeCell ref="D51:D53"/>
    <mergeCell ref="D54:D56"/>
    <mergeCell ref="D57:D59"/>
    <mergeCell ref="D60:D62"/>
    <mergeCell ref="D63:D65"/>
    <mergeCell ref="B1:J1"/>
    <mergeCell ref="A6:H6"/>
    <mergeCell ref="B2:H2"/>
    <mergeCell ref="B3:H3"/>
    <mergeCell ref="B4:H4"/>
    <mergeCell ref="A5:H5"/>
    <mergeCell ref="A7:H7"/>
    <mergeCell ref="A10:A11"/>
    <mergeCell ref="B10:B11"/>
    <mergeCell ref="A8:J8"/>
    <mergeCell ref="A9:J9"/>
    <mergeCell ref="E10:J10"/>
    <mergeCell ref="D12:D14"/>
    <mergeCell ref="D15:D17"/>
    <mergeCell ref="D18:D20"/>
    <mergeCell ref="D69:D71"/>
    <mergeCell ref="D72:D74"/>
    <mergeCell ref="D21:D23"/>
    <mergeCell ref="D66:D68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8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="115" zoomScaleNormal="100" zoomScaleSheetLayoutView="115" workbookViewId="0">
      <selection activeCell="G15" sqref="G15"/>
    </sheetView>
  </sheetViews>
  <sheetFormatPr defaultRowHeight="15" x14ac:dyDescent="0.25"/>
  <cols>
    <col min="1" max="1" width="16.5703125" bestFit="1" customWidth="1"/>
    <col min="2" max="2" width="7.28515625" bestFit="1" customWidth="1"/>
    <col min="3" max="3" width="50.140625" customWidth="1"/>
    <col min="4" max="4" width="3.5703125" bestFit="1" customWidth="1"/>
    <col min="5" max="5" width="11.28515625" bestFit="1" customWidth="1"/>
    <col min="7" max="7" width="10.5703125" bestFit="1" customWidth="1"/>
  </cols>
  <sheetData>
    <row r="1" spans="1:9" ht="18.75" x14ac:dyDescent="0.3">
      <c r="A1" s="303"/>
      <c r="B1" s="303"/>
      <c r="C1" s="255" t="s">
        <v>262</v>
      </c>
      <c r="D1" s="255"/>
      <c r="E1" s="255"/>
      <c r="F1" s="255"/>
      <c r="G1" s="255"/>
    </row>
    <row r="2" spans="1:9" ht="18.75" x14ac:dyDescent="0.3">
      <c r="A2" s="303"/>
      <c r="B2" s="303"/>
      <c r="C2" s="255" t="s">
        <v>109</v>
      </c>
      <c r="D2" s="255"/>
      <c r="E2" s="255"/>
      <c r="F2" s="255"/>
      <c r="G2" s="255"/>
    </row>
    <row r="3" spans="1:9" x14ac:dyDescent="0.25">
      <c r="A3" s="303"/>
      <c r="B3" s="303"/>
      <c r="C3" s="303" t="s">
        <v>264</v>
      </c>
      <c r="D3" s="303"/>
      <c r="E3" s="303"/>
      <c r="F3" s="303"/>
      <c r="G3" s="303"/>
    </row>
    <row r="4" spans="1:9" x14ac:dyDescent="0.25">
      <c r="A4" s="303"/>
      <c r="B4" s="303"/>
      <c r="C4" s="303" t="s">
        <v>311</v>
      </c>
      <c r="D4" s="303"/>
      <c r="E4" s="303"/>
      <c r="F4" s="303"/>
      <c r="G4" s="303"/>
    </row>
    <row r="5" spans="1:9" ht="23.25" x14ac:dyDescent="0.35">
      <c r="A5" s="303"/>
      <c r="B5" s="303"/>
      <c r="C5" s="304" t="s">
        <v>263</v>
      </c>
      <c r="D5" s="304"/>
      <c r="E5" s="304"/>
      <c r="F5" s="304"/>
      <c r="G5" s="304"/>
    </row>
    <row r="6" spans="1:9" ht="26.45" customHeight="1" x14ac:dyDescent="0.25">
      <c r="A6" s="57" t="s">
        <v>132</v>
      </c>
      <c r="B6" s="308" t="s">
        <v>73</v>
      </c>
      <c r="C6" s="308"/>
      <c r="D6" s="308"/>
      <c r="E6" s="308"/>
      <c r="F6" s="308"/>
      <c r="G6" s="309"/>
    </row>
    <row r="7" spans="1:9" s="92" customFormat="1" ht="12.75" x14ac:dyDescent="0.2">
      <c r="A7" s="310"/>
      <c r="B7" s="310" t="s">
        <v>1</v>
      </c>
      <c r="C7" s="312" t="s">
        <v>127</v>
      </c>
      <c r="D7" s="314" t="s">
        <v>128</v>
      </c>
      <c r="E7" s="94"/>
      <c r="F7" s="316" t="s">
        <v>129</v>
      </c>
      <c r="G7" s="316"/>
      <c r="I7" s="93"/>
    </row>
    <row r="8" spans="1:9" s="92" customFormat="1" ht="12.75" x14ac:dyDescent="0.2">
      <c r="A8" s="311"/>
      <c r="B8" s="311"/>
      <c r="C8" s="313"/>
      <c r="D8" s="315"/>
      <c r="E8" s="90" t="s">
        <v>130</v>
      </c>
      <c r="F8" s="91" t="s">
        <v>131</v>
      </c>
      <c r="G8" s="91" t="s">
        <v>72</v>
      </c>
      <c r="I8" s="93"/>
    </row>
    <row r="9" spans="1:9" s="14" customFormat="1" ht="14.25" x14ac:dyDescent="0.2">
      <c r="A9" s="58" t="s">
        <v>70</v>
      </c>
      <c r="B9" s="53">
        <v>9868</v>
      </c>
      <c r="C9" s="54" t="s">
        <v>134</v>
      </c>
      <c r="D9" s="55" t="s">
        <v>256</v>
      </c>
      <c r="E9" s="95">
        <v>1</v>
      </c>
      <c r="F9" s="56">
        <v>2.33</v>
      </c>
      <c r="G9" s="59">
        <f t="shared" ref="G9:G14" si="0">F9*E9</f>
        <v>2.33</v>
      </c>
      <c r="H9" s="14">
        <v>2.33</v>
      </c>
      <c r="I9" s="204">
        <f t="shared" ref="I9:I14" si="1">F9-H9</f>
        <v>0</v>
      </c>
    </row>
    <row r="10" spans="1:9" s="14" customFormat="1" ht="14.25" x14ac:dyDescent="0.2">
      <c r="A10" s="58" t="s">
        <v>70</v>
      </c>
      <c r="B10" s="53">
        <v>3529</v>
      </c>
      <c r="C10" s="54" t="s">
        <v>135</v>
      </c>
      <c r="D10" s="55" t="s">
        <v>257</v>
      </c>
      <c r="E10" s="95">
        <v>3</v>
      </c>
      <c r="F10" s="56">
        <v>0.46</v>
      </c>
      <c r="G10" s="59">
        <f t="shared" si="0"/>
        <v>1.3800000000000001</v>
      </c>
      <c r="H10" s="14">
        <v>0.46</v>
      </c>
      <c r="I10" s="204">
        <f t="shared" si="1"/>
        <v>0</v>
      </c>
    </row>
    <row r="11" spans="1:9" s="14" customFormat="1" ht="14.25" x14ac:dyDescent="0.2">
      <c r="A11" s="58" t="s">
        <v>70</v>
      </c>
      <c r="B11" s="53">
        <v>122</v>
      </c>
      <c r="C11" s="54" t="s">
        <v>136</v>
      </c>
      <c r="D11" s="55" t="s">
        <v>150</v>
      </c>
      <c r="E11" s="95">
        <v>8.8000000000000005E-3</v>
      </c>
      <c r="F11" s="56">
        <v>45.16</v>
      </c>
      <c r="G11" s="59">
        <f t="shared" si="0"/>
        <v>0.39740799999999998</v>
      </c>
      <c r="H11" s="14">
        <v>45.16</v>
      </c>
      <c r="I11" s="204">
        <f t="shared" si="1"/>
        <v>0</v>
      </c>
    </row>
    <row r="12" spans="1:9" s="14" customFormat="1" ht="14.25" x14ac:dyDescent="0.2">
      <c r="A12" s="58" t="s">
        <v>70</v>
      </c>
      <c r="B12" s="53">
        <v>20083</v>
      </c>
      <c r="C12" s="54" t="s">
        <v>137</v>
      </c>
      <c r="D12" s="55" t="s">
        <v>150</v>
      </c>
      <c r="E12" s="95">
        <v>1.2E-2</v>
      </c>
      <c r="F12" s="56">
        <v>39.22</v>
      </c>
      <c r="G12" s="59">
        <f t="shared" si="0"/>
        <v>0.47064</v>
      </c>
      <c r="H12" s="14">
        <v>39.22</v>
      </c>
      <c r="I12" s="204">
        <f t="shared" si="1"/>
        <v>0</v>
      </c>
    </row>
    <row r="13" spans="1:9" s="14" customFormat="1" ht="14.25" x14ac:dyDescent="0.2">
      <c r="A13" s="58" t="s">
        <v>71</v>
      </c>
      <c r="B13" s="53">
        <v>88316</v>
      </c>
      <c r="C13" s="54" t="s">
        <v>297</v>
      </c>
      <c r="D13" s="55" t="s">
        <v>13</v>
      </c>
      <c r="E13" s="95">
        <v>3</v>
      </c>
      <c r="F13" s="56">
        <v>14.37</v>
      </c>
      <c r="G13" s="59">
        <f t="shared" si="0"/>
        <v>43.11</v>
      </c>
      <c r="H13" s="14">
        <v>14.37</v>
      </c>
      <c r="I13" s="204">
        <f t="shared" si="1"/>
        <v>0</v>
      </c>
    </row>
    <row r="14" spans="1:9" s="14" customFormat="1" ht="14.25" x14ac:dyDescent="0.2">
      <c r="A14" s="58" t="s">
        <v>71</v>
      </c>
      <c r="B14" s="53">
        <v>88267</v>
      </c>
      <c r="C14" s="54" t="s">
        <v>298</v>
      </c>
      <c r="D14" s="55" t="s">
        <v>13</v>
      </c>
      <c r="E14" s="95">
        <v>1</v>
      </c>
      <c r="F14" s="56">
        <v>17.329999999999998</v>
      </c>
      <c r="G14" s="59">
        <f t="shared" si="0"/>
        <v>17.329999999999998</v>
      </c>
      <c r="H14" s="14">
        <v>17.329999999999998</v>
      </c>
      <c r="I14" s="204">
        <f t="shared" si="1"/>
        <v>0</v>
      </c>
    </row>
    <row r="15" spans="1:9" ht="15.75" thickBot="1" x14ac:dyDescent="0.3">
      <c r="A15" s="60"/>
      <c r="B15" s="61"/>
      <c r="C15" s="62"/>
      <c r="D15" s="305" t="s">
        <v>72</v>
      </c>
      <c r="E15" s="306"/>
      <c r="F15" s="307"/>
      <c r="G15" s="63">
        <f>SUM(G9:G14)</f>
        <v>65.018047999999993</v>
      </c>
    </row>
    <row r="21" spans="7:7" x14ac:dyDescent="0.25">
      <c r="G21" s="139"/>
    </row>
  </sheetData>
  <mergeCells count="13">
    <mergeCell ref="D15:F15"/>
    <mergeCell ref="B6:G6"/>
    <mergeCell ref="A7:A8"/>
    <mergeCell ref="B7:B8"/>
    <mergeCell ref="C7:C8"/>
    <mergeCell ref="D7:D8"/>
    <mergeCell ref="F7:G7"/>
    <mergeCell ref="A1:B5"/>
    <mergeCell ref="C1:G1"/>
    <mergeCell ref="C2:G2"/>
    <mergeCell ref="C3:G3"/>
    <mergeCell ref="C4:G4"/>
    <mergeCell ref="C5:G5"/>
  </mergeCells>
  <pageMargins left="0.51181102362204722" right="0.51181102362204722" top="0.78740157480314965" bottom="0.78740157480314965" header="0.31496062992125984" footer="0.31496062992125984"/>
  <pageSetup paperSize="9" scale="98" orientation="landscape" horizontalDpi="300" verticalDpi="300" r:id="rId1"/>
  <rowBreaks count="1" manualBreakCount="1">
    <brk id="16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="110" zoomScaleNormal="100" zoomScaleSheetLayoutView="110" workbookViewId="0">
      <selection activeCell="C20" sqref="C20"/>
    </sheetView>
  </sheetViews>
  <sheetFormatPr defaultRowHeight="15" x14ac:dyDescent="0.25"/>
  <cols>
    <col min="1" max="1" width="12.42578125" style="99" customWidth="1"/>
    <col min="2" max="2" width="57.28515625" style="99" customWidth="1"/>
    <col min="3" max="3" width="16.140625" style="99" customWidth="1"/>
    <col min="4" max="4" width="14.42578125" style="98" customWidth="1"/>
    <col min="5" max="5" width="15.28515625" style="98" customWidth="1"/>
    <col min="6" max="16384" width="9.140625" style="99"/>
  </cols>
  <sheetData>
    <row r="1" spans="1:5" ht="40.5" customHeight="1" x14ac:dyDescent="0.25">
      <c r="A1" s="332" t="s">
        <v>138</v>
      </c>
      <c r="B1" s="333"/>
      <c r="C1" s="334"/>
    </row>
    <row r="2" spans="1:5" x14ac:dyDescent="0.25">
      <c r="A2" s="335" t="s">
        <v>139</v>
      </c>
      <c r="B2" s="336"/>
      <c r="C2" s="337"/>
      <c r="D2" s="338"/>
      <c r="E2" s="339"/>
    </row>
    <row r="3" spans="1:5" ht="9.75" customHeight="1" x14ac:dyDescent="0.25">
      <c r="A3" s="340"/>
      <c r="B3" s="341"/>
      <c r="C3" s="342"/>
    </row>
    <row r="4" spans="1:5" s="104" customFormat="1" ht="15" customHeight="1" x14ac:dyDescent="0.25">
      <c r="A4" s="100" t="s">
        <v>0</v>
      </c>
      <c r="B4" s="101" t="s">
        <v>140</v>
      </c>
      <c r="C4" s="102" t="s">
        <v>117</v>
      </c>
      <c r="D4" s="103"/>
      <c r="E4" s="103"/>
    </row>
    <row r="5" spans="1:5" ht="15" customHeight="1" x14ac:dyDescent="0.25">
      <c r="A5" s="343" t="s">
        <v>141</v>
      </c>
      <c r="B5" s="344"/>
      <c r="C5" s="345"/>
    </row>
    <row r="6" spans="1:5" ht="15" customHeight="1" x14ac:dyDescent="0.25">
      <c r="A6" s="105" t="s">
        <v>142</v>
      </c>
      <c r="B6" s="106" t="s">
        <v>141</v>
      </c>
      <c r="C6" s="107">
        <v>4.5599999999999996</v>
      </c>
      <c r="D6" s="108">
        <f>(C6+C8+C9)/100</f>
        <v>5.9799999999999992E-2</v>
      </c>
    </row>
    <row r="7" spans="1:5" ht="15" customHeight="1" x14ac:dyDescent="0.25">
      <c r="A7" s="109" t="s">
        <v>143</v>
      </c>
      <c r="B7" s="110" t="s">
        <v>144</v>
      </c>
      <c r="C7" s="111">
        <v>1.1100000000000001</v>
      </c>
      <c r="D7" s="108">
        <f>C7/100</f>
        <v>1.11E-2</v>
      </c>
    </row>
    <row r="8" spans="1:5" ht="15" customHeight="1" x14ac:dyDescent="0.25">
      <c r="A8" s="109" t="s">
        <v>145</v>
      </c>
      <c r="B8" s="110" t="s">
        <v>146</v>
      </c>
      <c r="C8" s="111">
        <v>0.75</v>
      </c>
      <c r="D8" s="108">
        <f>C12/100</f>
        <v>7.4999999999999997E-2</v>
      </c>
    </row>
    <row r="9" spans="1:5" ht="15" customHeight="1" x14ac:dyDescent="0.25">
      <c r="A9" s="109" t="s">
        <v>147</v>
      </c>
      <c r="B9" s="110" t="s">
        <v>148</v>
      </c>
      <c r="C9" s="111">
        <v>0.67</v>
      </c>
      <c r="D9" s="108"/>
    </row>
    <row r="10" spans="1:5" ht="15" customHeight="1" x14ac:dyDescent="0.25">
      <c r="A10" s="112"/>
      <c r="B10" s="113"/>
      <c r="C10" s="114"/>
      <c r="D10" s="108"/>
    </row>
    <row r="11" spans="1:5" ht="15" customHeight="1" x14ac:dyDescent="0.25">
      <c r="A11" s="343" t="s">
        <v>149</v>
      </c>
      <c r="B11" s="346"/>
      <c r="C11" s="347"/>
      <c r="D11" s="108"/>
    </row>
    <row r="12" spans="1:5" ht="15" customHeight="1" x14ac:dyDescent="0.25">
      <c r="A12" s="109" t="s">
        <v>150</v>
      </c>
      <c r="B12" s="115" t="s">
        <v>151</v>
      </c>
      <c r="C12" s="111">
        <v>7.5</v>
      </c>
      <c r="D12" s="108"/>
    </row>
    <row r="13" spans="1:5" ht="15" customHeight="1" x14ac:dyDescent="0.25">
      <c r="A13" s="112"/>
      <c r="B13" s="116"/>
      <c r="C13" s="114"/>
      <c r="D13" s="108"/>
    </row>
    <row r="14" spans="1:5" ht="15" customHeight="1" x14ac:dyDescent="0.25">
      <c r="A14" s="343" t="s">
        <v>152</v>
      </c>
      <c r="B14" s="344"/>
      <c r="C14" s="345"/>
      <c r="D14" s="108"/>
    </row>
    <row r="15" spans="1:5" ht="15" customHeight="1" x14ac:dyDescent="0.25">
      <c r="A15" s="117" t="s">
        <v>153</v>
      </c>
      <c r="B15" s="118" t="s">
        <v>154</v>
      </c>
      <c r="C15" s="111">
        <v>0.65</v>
      </c>
      <c r="D15" s="108">
        <f>(C15+C16+C17+C18)/100</f>
        <v>0.10150000000000001</v>
      </c>
    </row>
    <row r="16" spans="1:5" ht="15" customHeight="1" x14ac:dyDescent="0.25">
      <c r="A16" s="117" t="s">
        <v>155</v>
      </c>
      <c r="B16" s="118" t="s">
        <v>156</v>
      </c>
      <c r="C16" s="111">
        <v>3</v>
      </c>
      <c r="D16" s="108"/>
    </row>
    <row r="17" spans="1:5" ht="15" customHeight="1" x14ac:dyDescent="0.25">
      <c r="A17" s="117" t="s">
        <v>157</v>
      </c>
      <c r="B17" s="118" t="s">
        <v>158</v>
      </c>
      <c r="C17" s="111">
        <v>2</v>
      </c>
    </row>
    <row r="18" spans="1:5" ht="15" customHeight="1" x14ac:dyDescent="0.25">
      <c r="A18" s="117" t="s">
        <v>159</v>
      </c>
      <c r="B18" s="118" t="s">
        <v>160</v>
      </c>
      <c r="C18" s="111">
        <v>4.5</v>
      </c>
    </row>
    <row r="19" spans="1:5" ht="15" customHeight="1" x14ac:dyDescent="0.25">
      <c r="A19" s="117"/>
      <c r="B19" s="118"/>
      <c r="C19" s="119"/>
    </row>
    <row r="20" spans="1:5" ht="15" customHeight="1" thickBot="1" x14ac:dyDescent="0.3">
      <c r="A20" s="348" t="s">
        <v>161</v>
      </c>
      <c r="B20" s="349"/>
      <c r="C20" s="120">
        <f>((((1+D6)*(1+D7)*(1+D8))/(1-D15))-1)</f>
        <v>0.28206017084028967</v>
      </c>
      <c r="E20" s="43">
        <f>((((1+D6)*(1+D7)*(1+D8))/(1-D15))-1)</f>
        <v>0.28206017084028967</v>
      </c>
    </row>
    <row r="21" spans="1:5" s="122" customFormat="1" ht="15" customHeight="1" x14ac:dyDescent="0.25">
      <c r="A21" s="350"/>
      <c r="B21" s="351"/>
      <c r="C21" s="352"/>
      <c r="D21" s="121"/>
      <c r="E21" s="121"/>
    </row>
    <row r="22" spans="1:5" s="122" customFormat="1" ht="15" customHeight="1" x14ac:dyDescent="0.25">
      <c r="A22" s="353" t="s">
        <v>162</v>
      </c>
      <c r="B22" s="354"/>
      <c r="C22" s="355"/>
      <c r="D22" s="121"/>
      <c r="E22" s="121"/>
    </row>
    <row r="23" spans="1:5" s="122" customFormat="1" ht="15" customHeight="1" x14ac:dyDescent="0.25">
      <c r="A23" s="326"/>
      <c r="B23" s="327"/>
      <c r="C23" s="328"/>
      <c r="D23" s="121"/>
      <c r="E23" s="121"/>
    </row>
    <row r="24" spans="1:5" s="122" customFormat="1" ht="15" customHeight="1" x14ac:dyDescent="0.25">
      <c r="A24" s="326"/>
      <c r="B24" s="327"/>
      <c r="C24" s="328"/>
      <c r="D24" s="121"/>
      <c r="E24" s="121"/>
    </row>
    <row r="25" spans="1:5" s="122" customFormat="1" ht="15" customHeight="1" x14ac:dyDescent="0.25">
      <c r="A25" s="320" t="s">
        <v>163</v>
      </c>
      <c r="B25" s="321"/>
      <c r="C25" s="322"/>
      <c r="D25" s="123"/>
      <c r="E25" s="121"/>
    </row>
    <row r="26" spans="1:5" s="122" customFormat="1" ht="15" customHeight="1" x14ac:dyDescent="0.25">
      <c r="A26" s="326" t="s">
        <v>164</v>
      </c>
      <c r="B26" s="327"/>
      <c r="C26" s="328"/>
      <c r="D26" s="121"/>
      <c r="E26" s="121"/>
    </row>
    <row r="27" spans="1:5" s="122" customFormat="1" ht="15" customHeight="1" x14ac:dyDescent="0.25">
      <c r="A27" s="329" t="s">
        <v>165</v>
      </c>
      <c r="B27" s="330"/>
      <c r="C27" s="331"/>
      <c r="D27" s="121"/>
      <c r="E27" s="121"/>
    </row>
    <row r="28" spans="1:5" s="122" customFormat="1" ht="15" customHeight="1" x14ac:dyDescent="0.25">
      <c r="A28" s="326" t="s">
        <v>166</v>
      </c>
      <c r="B28" s="327"/>
      <c r="C28" s="328"/>
      <c r="D28" s="121"/>
      <c r="E28" s="121"/>
    </row>
    <row r="29" spans="1:5" s="122" customFormat="1" ht="15" customHeight="1" x14ac:dyDescent="0.25">
      <c r="A29" s="124" t="s">
        <v>167</v>
      </c>
      <c r="B29" s="125"/>
      <c r="C29" s="126"/>
      <c r="D29" s="121"/>
      <c r="E29" s="121"/>
    </row>
    <row r="30" spans="1:5" s="122" customFormat="1" ht="15" customHeight="1" x14ac:dyDescent="0.25">
      <c r="A30" s="124" t="s">
        <v>168</v>
      </c>
      <c r="B30" s="125"/>
      <c r="C30" s="126"/>
      <c r="D30" s="121"/>
      <c r="E30" s="121"/>
    </row>
    <row r="31" spans="1:5" s="122" customFormat="1" ht="15" customHeight="1" x14ac:dyDescent="0.25">
      <c r="A31" s="326" t="s">
        <v>169</v>
      </c>
      <c r="B31" s="327"/>
      <c r="C31" s="328"/>
      <c r="D31" s="121"/>
      <c r="E31" s="121"/>
    </row>
    <row r="32" spans="1:5" s="122" customFormat="1" ht="15" customHeight="1" x14ac:dyDescent="0.25">
      <c r="A32" s="326" t="s">
        <v>170</v>
      </c>
      <c r="B32" s="327"/>
      <c r="C32" s="328"/>
      <c r="D32" s="121"/>
      <c r="E32" s="121"/>
    </row>
    <row r="33" spans="1:5" s="122" customFormat="1" x14ac:dyDescent="0.25">
      <c r="A33" s="317" t="s">
        <v>171</v>
      </c>
      <c r="B33" s="318"/>
      <c r="C33" s="319"/>
      <c r="D33" s="121"/>
      <c r="E33" s="121"/>
    </row>
    <row r="34" spans="1:5" s="122" customFormat="1" ht="29.25" customHeight="1" x14ac:dyDescent="0.25">
      <c r="A34" s="320"/>
      <c r="B34" s="321"/>
      <c r="C34" s="322"/>
      <c r="D34" s="121"/>
      <c r="E34" s="121"/>
    </row>
    <row r="35" spans="1:5" ht="30" customHeight="1" x14ac:dyDescent="0.25">
      <c r="A35" s="323" t="s">
        <v>172</v>
      </c>
      <c r="B35" s="324"/>
      <c r="C35" s="325"/>
    </row>
    <row r="36" spans="1:5" ht="15.75" thickBot="1" x14ac:dyDescent="0.3">
      <c r="A36" s="127"/>
      <c r="B36" s="128"/>
      <c r="C36" s="129"/>
    </row>
  </sheetData>
  <mergeCells count="21">
    <mergeCell ref="A24:C24"/>
    <mergeCell ref="A1:C1"/>
    <mergeCell ref="A2:C2"/>
    <mergeCell ref="D2:E2"/>
    <mergeCell ref="A3:C3"/>
    <mergeCell ref="A5:C5"/>
    <mergeCell ref="A11:C11"/>
    <mergeCell ref="A14:C14"/>
    <mergeCell ref="A20:B20"/>
    <mergeCell ref="A21:C21"/>
    <mergeCell ref="A22:C22"/>
    <mergeCell ref="A23:C23"/>
    <mergeCell ref="A33:C33"/>
    <mergeCell ref="A34:C34"/>
    <mergeCell ref="A35:C35"/>
    <mergeCell ref="A25:C25"/>
    <mergeCell ref="A26:C26"/>
    <mergeCell ref="A27:C27"/>
    <mergeCell ref="A28:C28"/>
    <mergeCell ref="A31:C31"/>
    <mergeCell ref="A32:C3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360" verticalDpi="36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Orçamento</vt:lpstr>
      <vt:lpstr>M. Calculo </vt:lpstr>
      <vt:lpstr>CRONOGRAMA</vt:lpstr>
      <vt:lpstr>COMPOSIÇÃO</vt:lpstr>
      <vt:lpstr>BDI DESONERADO</vt:lpstr>
      <vt:lpstr>'BDI DESONERADO'!Area_de_impressao</vt:lpstr>
      <vt:lpstr>COMPOSIÇÃO!Area_de_impressao</vt:lpstr>
      <vt:lpstr>CRONOGRAMA!Area_de_impressao</vt:lpstr>
      <vt:lpstr>'M. Calculo '!Area_de_impressao</vt:lpstr>
      <vt:lpstr>Orçamento!Area_de_impressao</vt:lpstr>
      <vt:lpstr>'M. Calculo '!Titulos_de_impressao</vt:lpstr>
      <vt:lpstr>Orçamento!Titulos_de_impressao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 do Windows</cp:lastModifiedBy>
  <cp:lastPrinted>2019-07-19T15:47:27Z</cp:lastPrinted>
  <dcterms:created xsi:type="dcterms:W3CDTF">2019-04-03T15:00:58Z</dcterms:created>
  <dcterms:modified xsi:type="dcterms:W3CDTF">2020-02-10T13:34:45Z</dcterms:modified>
</cp:coreProperties>
</file>